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25" windowWidth="11340" windowHeight="8400" tabRatio="584"/>
  </bookViews>
  <sheets>
    <sheet name="2018 оценка потребности" sheetId="6" r:id="rId1"/>
    <sheet name="2018оценочная стоимость муници" sheetId="10" r:id="rId2"/>
    <sheet name="Лист2" sheetId="2" r:id="rId3"/>
  </sheets>
  <definedNames>
    <definedName name="_xlnm.Print_Titles" localSheetId="0">'2018 оценка потребности'!$6:$6</definedName>
    <definedName name="_xlnm.Print_Titles" localSheetId="1">'2018оценочная стоимость муници'!$6:$6</definedName>
    <definedName name="_xlnm.Print_Titles" localSheetId="2">Лист2!$7:$7</definedName>
    <definedName name="_xlnm.Print_Area" localSheetId="2">Лист2!$A$1:$R$14</definedName>
  </definedNames>
  <calcPr calcId="145621"/>
</workbook>
</file>

<file path=xl/calcChain.xml><?xml version="1.0" encoding="utf-8"?>
<calcChain xmlns="http://schemas.openxmlformats.org/spreadsheetml/2006/main">
  <c r="AB140" i="6" l="1"/>
  <c r="AB139" i="6"/>
  <c r="X140" i="6"/>
  <c r="X139" i="6"/>
  <c r="V140" i="6"/>
  <c r="V139" i="6"/>
  <c r="N120" i="10"/>
  <c r="Y133" i="6"/>
  <c r="Y132" i="6"/>
  <c r="Y131" i="6"/>
  <c r="X122" i="6"/>
  <c r="AB122" i="6"/>
  <c r="V122" i="6"/>
  <c r="AC116" i="6"/>
  <c r="AC117" i="6"/>
  <c r="AC115" i="6"/>
  <c r="AB116" i="6"/>
  <c r="AB117" i="6"/>
  <c r="AB115" i="6"/>
  <c r="X116" i="6"/>
  <c r="X117" i="6"/>
  <c r="X115" i="6"/>
  <c r="V117" i="6"/>
  <c r="V116" i="6"/>
  <c r="V115" i="6"/>
  <c r="V118" i="6"/>
  <c r="X118" i="6" s="1"/>
  <c r="AC119" i="6"/>
  <c r="AC120" i="6"/>
  <c r="AC121" i="6"/>
  <c r="AC118" i="6"/>
  <c r="Y119" i="6"/>
  <c r="Y120" i="6"/>
  <c r="Y121" i="6"/>
  <c r="Y118" i="6"/>
  <c r="V120" i="6"/>
  <c r="X120" i="6" s="1"/>
  <c r="AB143" i="6"/>
  <c r="V121" i="6" s="1"/>
  <c r="W132" i="6"/>
  <c r="W131" i="6"/>
  <c r="X121" i="6" l="1"/>
  <c r="N121" i="10"/>
  <c r="O120" i="10"/>
  <c r="AB120" i="6"/>
  <c r="R120" i="10" s="1"/>
  <c r="O118" i="10"/>
  <c r="AB118" i="6"/>
  <c r="R118" i="10" s="1"/>
  <c r="V119" i="6"/>
  <c r="N118" i="10"/>
  <c r="R125" i="10"/>
  <c r="R126" i="10"/>
  <c r="R127" i="10"/>
  <c r="R128" i="10"/>
  <c r="O125" i="10"/>
  <c r="O126" i="10"/>
  <c r="O127" i="10"/>
  <c r="O128" i="10"/>
  <c r="N127" i="10"/>
  <c r="N128" i="10"/>
  <c r="N126" i="10"/>
  <c r="N125" i="10"/>
  <c r="AB128" i="6"/>
  <c r="AB127" i="6"/>
  <c r="X119" i="6" l="1"/>
  <c r="N119" i="10"/>
  <c r="O121" i="10"/>
  <c r="AB121" i="6"/>
  <c r="R121" i="10" s="1"/>
  <c r="X128" i="6"/>
  <c r="X127" i="6"/>
  <c r="O119" i="10" l="1"/>
  <c r="AB119" i="6"/>
  <c r="R119" i="10" s="1"/>
  <c r="N124" i="10"/>
  <c r="G112" i="10"/>
  <c r="F112" i="10"/>
  <c r="E112" i="10"/>
  <c r="D112" i="10"/>
  <c r="R112" i="10"/>
  <c r="O112" i="10"/>
  <c r="N112" i="10"/>
  <c r="K13" i="10"/>
  <c r="J13" i="10"/>
  <c r="K12" i="10"/>
  <c r="J12" i="10"/>
  <c r="I12" i="10"/>
  <c r="H12" i="10"/>
  <c r="K11" i="10"/>
  <c r="J11" i="10"/>
  <c r="I11" i="10"/>
  <c r="H11" i="10"/>
  <c r="K10" i="10"/>
  <c r="J10" i="10"/>
  <c r="I10" i="10"/>
  <c r="H10" i="10"/>
  <c r="K9" i="10"/>
  <c r="J9" i="10"/>
  <c r="I9" i="10"/>
  <c r="H9" i="10"/>
  <c r="O123" i="10"/>
  <c r="N123" i="10"/>
  <c r="R122" i="10"/>
  <c r="O122" i="10"/>
  <c r="N122" i="10"/>
  <c r="K42" i="10"/>
  <c r="K29" i="10"/>
  <c r="K14" i="10"/>
  <c r="J42" i="10"/>
  <c r="J29" i="10"/>
  <c r="J14" i="10"/>
  <c r="O124" i="10"/>
  <c r="R123" i="10"/>
  <c r="N115" i="10"/>
  <c r="N116" i="10"/>
  <c r="G79" i="10"/>
  <c r="F79" i="10"/>
  <c r="E79" i="10"/>
  <c r="D79" i="10"/>
  <c r="G68" i="10"/>
  <c r="F68" i="10"/>
  <c r="E68" i="10"/>
  <c r="D68" i="10"/>
  <c r="E65" i="10"/>
  <c r="D65" i="10"/>
  <c r="D63" i="10"/>
  <c r="G63" i="10"/>
  <c r="F63" i="10"/>
  <c r="E63" i="10"/>
  <c r="G61" i="10"/>
  <c r="F61" i="10"/>
  <c r="E61" i="10"/>
  <c r="D61" i="10"/>
  <c r="G59" i="10"/>
  <c r="F59" i="10"/>
  <c r="E59" i="10"/>
  <c r="D59" i="10"/>
  <c r="G49" i="10"/>
  <c r="F49" i="10"/>
  <c r="E49" i="10"/>
  <c r="D49" i="10"/>
  <c r="G44" i="10"/>
  <c r="F44" i="10"/>
  <c r="E44" i="10"/>
  <c r="D44" i="10"/>
  <c r="G42" i="10"/>
  <c r="F42" i="10"/>
  <c r="E42" i="10"/>
  <c r="D42" i="10"/>
  <c r="D14" i="10"/>
  <c r="G29" i="10"/>
  <c r="F29" i="10"/>
  <c r="E29" i="10"/>
  <c r="D29" i="10"/>
  <c r="G14" i="10"/>
  <c r="F14" i="10"/>
  <c r="E14" i="10"/>
  <c r="I42" i="10"/>
  <c r="H42" i="10"/>
  <c r="H14" i="10"/>
  <c r="I14" i="10"/>
  <c r="H29" i="10"/>
  <c r="I29" i="10"/>
  <c r="F10" i="2"/>
  <c r="F11" i="2"/>
  <c r="F12" i="2"/>
  <c r="F13" i="2"/>
  <c r="C14" i="2"/>
  <c r="E14" i="2"/>
  <c r="G14" i="2"/>
  <c r="I14" i="2"/>
  <c r="K14" i="2"/>
  <c r="M14" i="2"/>
  <c r="O14" i="2"/>
  <c r="Q14" i="2"/>
  <c r="R116" i="10" l="1"/>
  <c r="O115" i="10"/>
  <c r="R115" i="10"/>
  <c r="O116" i="10"/>
  <c r="R124" i="10"/>
  <c r="W133" i="6"/>
  <c r="N117" i="10" s="1"/>
  <c r="O117" i="10"/>
  <c r="R117" i="10"/>
</calcChain>
</file>

<file path=xl/comments1.xml><?xml version="1.0" encoding="utf-8"?>
<comments xmlns="http://schemas.openxmlformats.org/spreadsheetml/2006/main">
  <authors>
    <author>nach-ekonom</author>
  </authors>
  <commentList>
    <comment ref="AC10" authorId="0">
      <text>
        <r>
          <rPr>
            <b/>
            <sz val="9"/>
            <color indexed="81"/>
            <rFont val="Tahoma"/>
            <family val="2"/>
            <charset val="204"/>
          </rPr>
          <t>nach-ekonom: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12"/>
            <color indexed="81"/>
            <rFont val="Tahoma"/>
            <family val="2"/>
            <charset val="204"/>
          </rPr>
          <t>синий заменить</t>
        </r>
      </text>
    </comment>
  </commentList>
</comments>
</file>

<file path=xl/sharedStrings.xml><?xml version="1.0" encoding="utf-8"?>
<sst xmlns="http://schemas.openxmlformats.org/spreadsheetml/2006/main" count="311" uniqueCount="119">
  <si>
    <t>1</t>
  </si>
  <si>
    <t>Потребность и фактические объемы оказания услуг</t>
  </si>
  <si>
    <t>1.1</t>
  </si>
  <si>
    <t>1.2</t>
  </si>
  <si>
    <t>1.3</t>
  </si>
  <si>
    <t>1.4</t>
  </si>
  <si>
    <t>Потребность и фактические объемы оказания муниципальных услуг в натуральном и стоимостном выражении за отчетный финансовый год и предшествующие ему три финансовых года</t>
  </si>
  <si>
    <t>Факт оказания</t>
  </si>
  <si>
    <t>в тыс.руб.</t>
  </si>
  <si>
    <t>в натуральных показателях</t>
  </si>
  <si>
    <t>Потребность</t>
  </si>
  <si>
    <t>№ п/п</t>
  </si>
  <si>
    <t>I. Муниципальные услуги с базовыми требованиями к качеству</t>
  </si>
  <si>
    <t>ИТОГО по разделу 1.Образование</t>
  </si>
  <si>
    <t>Наименование муниципальной услуги</t>
  </si>
  <si>
    <t>1. Образование</t>
  </si>
  <si>
    <t>2</t>
  </si>
  <si>
    <t>3</t>
  </si>
  <si>
    <t>4</t>
  </si>
  <si>
    <t xml:space="preserve"> финансовый год 2008</t>
  </si>
  <si>
    <t>Предшествующий финансовый год 2009</t>
  </si>
  <si>
    <t>Предшествующий финансовый год 2010</t>
  </si>
  <si>
    <t>текущий  финансовый год 2011</t>
  </si>
  <si>
    <t xml:space="preserve"> уточненный план</t>
  </si>
  <si>
    <t>Предоставление общедоступного бесплатного дошкольного образования</t>
  </si>
  <si>
    <t>Предоставление общедоступного и  бесплатного начального,общего,средненго(полного) общего образования</t>
  </si>
  <si>
    <t>Предоставление дополнительного образования детям</t>
  </si>
  <si>
    <t>Организация отдыха детей в каникулярное время</t>
  </si>
  <si>
    <t>потребность</t>
  </si>
  <si>
    <t>единица измерения для оценки объемов услуги в натуральном выражении</t>
  </si>
  <si>
    <t>факт</t>
  </si>
  <si>
    <t>в стоимостном выражениив тыс.руб.</t>
  </si>
  <si>
    <t>в натуральном выражении</t>
  </si>
  <si>
    <t>в стоимостном выражении в тыс.руб.</t>
  </si>
  <si>
    <t>Предоставление  среднего (полного) общего образования  (очная и заочная форма)</t>
  </si>
  <si>
    <t>Предоставление основного общего образования (очная форма)</t>
  </si>
  <si>
    <t>Предоставление</t>
  </si>
  <si>
    <t>начального (общего)образования (очная форма)</t>
  </si>
  <si>
    <t>Предоставление основного общего, среднего (полного) общего образования в очно-заочной (вечерней) и заочной форме</t>
  </si>
  <si>
    <t>Предоставление общеобразовательной программы дошкольного образования в детском саду с 10,5 часовым пребыванием</t>
  </si>
  <si>
    <t>5</t>
  </si>
  <si>
    <t>Предоставление общеобразовательной программы дошкольного образования в дошкольном образовательном учреждении общеразвивающего вида с 10,5 часовым пребыванием с приоритетным осуществлением деятельности по</t>
  </si>
  <si>
    <t>художественно-эстетическому развитию детей</t>
  </si>
  <si>
    <t>6</t>
  </si>
  <si>
    <t>Предоставление дошкольного образования в дошкольном образовательном учреждении общеразвивающего вида с 10,5 часовым пребыванием с приоритетным осуществлением деятельности по</t>
  </si>
  <si>
    <t>физическому развитию детей</t>
  </si>
  <si>
    <t>7</t>
  </si>
  <si>
    <t>социально-личностному развитию детей</t>
  </si>
  <si>
    <t>8</t>
  </si>
  <si>
    <t>Предоставление общеобразовательной</t>
  </si>
  <si>
    <t>программы дошкольного образования в дошкольном образовательном учреждении общеразвивающего вида с 12 часовым пребыванием с приоритетным осуществлением деятельности по</t>
  </si>
  <si>
    <t xml:space="preserve">художественно-эстетическому развитию детей  </t>
  </si>
  <si>
    <t>9</t>
  </si>
  <si>
    <t>Предоставление общеобразовательной программы дошкольного образования в дошкольном образовательном учреждении общеразвивающего вида с 12 часовым пребыванием с приоритетным осуществлением деятельности по социально-личностному развитию детей</t>
  </si>
  <si>
    <t>10</t>
  </si>
  <si>
    <t>Предоставление дошкольного образования в дошкольном образовательном</t>
  </si>
  <si>
    <t>учреждении общеразвивающего вида с 12 часовым пребыванием с приоритетным осуществлением деятельности по</t>
  </si>
  <si>
    <t>11</t>
  </si>
  <si>
    <t>Предоставление общеобразовательной программы дошкольного образования в группе кратковременного пребывания</t>
  </si>
  <si>
    <t>12</t>
  </si>
  <si>
    <t>Предоставление дополнительного образования детям в объединениях технического направления (кружки авиамодельного конструирования и т.д.)</t>
  </si>
  <si>
    <t>13</t>
  </si>
  <si>
    <t>Предоставление дополнительного</t>
  </si>
  <si>
    <t>образования детям вобъединениях эколого-биологического направления (кружок «Юный эколог», краевая очно-заочная экологическая школа и т.д.)</t>
  </si>
  <si>
    <t>14</t>
  </si>
  <si>
    <t>Предоставление дополнительного образования детям в спортивных объединениях (секции волейбола, баскетбола, тхэквандо, каратэ, бокса, шахмат, греко-римской борьбы,</t>
  </si>
  <si>
    <t>самбо, лыжного</t>
  </si>
  <si>
    <t>спорта, стрельбы, футбола, вольной борьбы, хоккея, легкой атлетики, атлетической гимнастики и т.д.)</t>
  </si>
  <si>
    <t>15</t>
  </si>
  <si>
    <t>Предоставление дополнительного образования детям в</t>
  </si>
  <si>
    <t>объединениях художественно-эстетического направления (кружки ИЗО, эстрадного вокала, дизайна костюма, оригами, ансамбль народных инструментов, музыкально-фольклорный театр и т.д.)</t>
  </si>
  <si>
    <t>16</t>
  </si>
  <si>
    <t>Предоставление дополнительного образования детям в объединениях других видов деятельности (группа раннего развития детей, «Информатик», школа подготовки вожатых и т.д.)</t>
  </si>
  <si>
    <t>17</t>
  </si>
  <si>
    <t>18</t>
  </si>
  <si>
    <t xml:space="preserve"> оценка потребности  и фактические объемы предоставления муниципальных услуг на    плановый 2017 год </t>
  </si>
  <si>
    <t xml:space="preserve"> Оценочная стоимость муниципальных услуг</t>
  </si>
  <si>
    <t>Потребность и  фактическогие объемы оказания муниципальных услуг в 2014 году</t>
  </si>
  <si>
    <t xml:space="preserve">оценка потребности  и фактические объемы предоставления муниципальных услуг на    плановый 2019 год </t>
  </si>
  <si>
    <t>Реализация дополнительных общеразвивающих программ (Физкультурно спортивный)</t>
  </si>
  <si>
    <t>Реализация дополнительных общеразвивающих программ (ЦРТДЮТ)</t>
  </si>
  <si>
    <t>Стоимость муниципальной услуги на 1 потребителя в 2015 году, тыс.руб.</t>
  </si>
  <si>
    <t>Оценочная стоимость муниципальной услуги на 1 потребителя в 2019году</t>
  </si>
  <si>
    <t>Потребность и  фактическогие объемы оказания муниципальных услуг в 2015 году</t>
  </si>
  <si>
    <t>Потребность и  фактическогие объемы оказания муниципальных услуг в   2016 году</t>
  </si>
  <si>
    <t xml:space="preserve"> оценка отребности  и фактические объемы предоставления муниципальных услуг в  текущем 2017 году </t>
  </si>
  <si>
    <t xml:space="preserve"> оценка потребности  и фактические объемы предоставления муниципальных услуг на    плановый 2018 год </t>
  </si>
  <si>
    <t xml:space="preserve">оценка потребности  и фактические объемы предоставления муниципальных услуг на    плановый 2020год </t>
  </si>
  <si>
    <t>факт на 01.08.2017</t>
  </si>
  <si>
    <t>Методическое обеспечение образовательной деятельности</t>
  </si>
  <si>
    <t>Реализация основных общеобразовательных программ дошкольного образования ( до 3 лет)</t>
  </si>
  <si>
    <t>Реализация основных общеобразовательных программ дошкольного образования (от 3  до 8 лет)</t>
  </si>
  <si>
    <t>Проведение промежуточной итоговой аттестации лиц, осваивающих основную образовательную программу  в форме самообразования или семейного образования либо обучавшихся по неимеющей государственной аккредитации образовательной программе</t>
  </si>
  <si>
    <t>Стоимость муниципальной услуги на 1 потребителя в 2014году, тыс.руб.</t>
  </si>
  <si>
    <t>Стоимость муниципальной услуги на 1 потребителя в 2016 году, тыс.руб.</t>
  </si>
  <si>
    <t>Стоимость муниципальной услуги на 1 потребителя в 2017году, тыс.руб.</t>
  </si>
  <si>
    <t>Оценочная стоимость муниципальной услуги на 1 потребителя в 2018 году</t>
  </si>
  <si>
    <t>Оценочная стоимость муниципальной услуги на 1 потребителя в 2020году</t>
  </si>
  <si>
    <t>атт</t>
  </si>
  <si>
    <t>Организация  отдыха детей в каникулярное время в лагерях с дневным пребыванием (организация отдыха детей и молодежи 2018)</t>
  </si>
  <si>
    <t>Реализация основных общеобразовательных программ основного общего образования</t>
  </si>
  <si>
    <t>Реализация основных общеобразовательных программ начального общего образования</t>
  </si>
  <si>
    <t>Реализация основных общеобразовательных программ среднего общего  образования</t>
  </si>
  <si>
    <t>Реализация основных общеобразовательных программ дошкольного образования (дети до 3 лет)</t>
  </si>
  <si>
    <t>Присмотр и уход (дети до 3 лет)</t>
  </si>
  <si>
    <t>Реализация основных общеобразовательных программ дошкольного образования (дети от 3 до 8 лет)</t>
  </si>
  <si>
    <t>Присмотр и уход (дети от 3 до 8 лет)</t>
  </si>
  <si>
    <t>Реализация дополнительных общеразвивающих программ (физкультурно- спортивных)</t>
  </si>
  <si>
    <t>Реализация дополнительных общеразвивающих программ (других)</t>
  </si>
  <si>
    <t xml:space="preserve"> Оценка потребности в предоставлении муниципальных услуг в в сфере образования в  натуральном и стоимостном выражении на очередной финансовый год и плановый период 2018-2020 гг</t>
  </si>
  <si>
    <t xml:space="preserve">дети школы </t>
  </si>
  <si>
    <t>край реализация</t>
  </si>
  <si>
    <t>присмотр</t>
  </si>
  <si>
    <t>шк без садов 18 г</t>
  </si>
  <si>
    <t>обор, дурмин сады</t>
  </si>
  <si>
    <t>сады дети</t>
  </si>
  <si>
    <t>до 3</t>
  </si>
  <si>
    <t>с 3-8</t>
  </si>
  <si>
    <t>сады потребн 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</si>
</sst>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#,##0.0"/>
    <numFmt numFmtId="165" formatCode="0.0"/>
    <numFmt numFmtId="166" formatCode="_-* #,##0.0\ _₽_-;\-* #,##0.0\ _₽_-;_-* &quot;-&quot;??\ _₽_-;_-@_-"/>
    <numFmt numFmtId="167" formatCode="_-* #,##0\ _₽_-;\-* #,##0\ _₽_-;_-* &quot;-&quot;??\ _₽_-;_-@_-"/>
  </numFmts>
  <fonts count="14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2"/>
      <color indexed="81"/>
      <name val="Tahoma"/>
      <family val="2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8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0" fillId="0" borderId="1" xfId="0" applyBorder="1" applyAlignment="1">
      <alignment vertical="center" wrapText="1"/>
    </xf>
    <xf numFmtId="49" fontId="0" fillId="0" borderId="2" xfId="0" applyNumberForma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3" fontId="0" fillId="0" borderId="3" xfId="0" applyNumberFormat="1" applyBorder="1" applyAlignment="1">
      <alignment horizontal="center" vertical="center" wrapText="1"/>
    </xf>
    <xf numFmtId="3" fontId="0" fillId="0" borderId="4" xfId="0" applyNumberFormat="1" applyBorder="1" applyAlignment="1">
      <alignment horizontal="center" vertical="center" wrapText="1"/>
    </xf>
    <xf numFmtId="3" fontId="0" fillId="0" borderId="5" xfId="0" applyNumberFormat="1" applyBorder="1" applyAlignment="1">
      <alignment horizontal="center" vertical="center" wrapText="1"/>
    </xf>
    <xf numFmtId="3" fontId="0" fillId="0" borderId="6" xfId="0" applyNumberFormat="1" applyBorder="1" applyAlignment="1">
      <alignment horizontal="center" vertical="center" wrapText="1"/>
    </xf>
    <xf numFmtId="3" fontId="0" fillId="0" borderId="7" xfId="0" applyNumberFormat="1" applyBorder="1" applyAlignment="1">
      <alignment horizontal="center" vertical="center" wrapText="1"/>
    </xf>
    <xf numFmtId="164" fontId="0" fillId="0" borderId="3" xfId="0" applyNumberFormat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9" fillId="0" borderId="0" xfId="0" applyFont="1" applyAlignment="1">
      <alignment vertical="center" wrapText="1"/>
    </xf>
    <xf numFmtId="49" fontId="9" fillId="0" borderId="0" xfId="0" applyNumberFormat="1" applyFont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 wrapText="1"/>
    </xf>
    <xf numFmtId="3" fontId="9" fillId="0" borderId="0" xfId="0" applyNumberFormat="1" applyFont="1" applyAlignment="1">
      <alignment horizontal="center" vertical="center" wrapText="1"/>
    </xf>
    <xf numFmtId="49" fontId="9" fillId="0" borderId="34" xfId="0" applyNumberFormat="1" applyFont="1" applyBorder="1" applyAlignment="1">
      <alignment horizontal="center" vertical="center" wrapText="1"/>
    </xf>
    <xf numFmtId="164" fontId="9" fillId="0" borderId="3" xfId="0" applyNumberFormat="1" applyFont="1" applyBorder="1" applyAlignment="1">
      <alignment horizontal="center" vertical="center" wrapText="1"/>
    </xf>
    <xf numFmtId="3" fontId="9" fillId="0" borderId="0" xfId="0" applyNumberFormat="1" applyFont="1" applyAlignment="1">
      <alignment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3" fontId="9" fillId="3" borderId="1" xfId="0" applyNumberFormat="1" applyFont="1" applyFill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vertical="center" wrapText="1"/>
    </xf>
    <xf numFmtId="164" fontId="9" fillId="4" borderId="1" xfId="0" applyNumberFormat="1" applyFont="1" applyFill="1" applyBorder="1" applyAlignment="1">
      <alignment horizontal="center" vertical="center" wrapText="1"/>
    </xf>
    <xf numFmtId="3" fontId="9" fillId="4" borderId="1" xfId="0" applyNumberFormat="1" applyFont="1" applyFill="1" applyBorder="1" applyAlignment="1">
      <alignment horizontal="center" vertical="center" wrapText="1"/>
    </xf>
    <xf numFmtId="49" fontId="9" fillId="0" borderId="13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9" fillId="4" borderId="1" xfId="0" applyFont="1" applyFill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164" fontId="9" fillId="0" borderId="14" xfId="0" applyNumberFormat="1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vertical="center" wrapText="1"/>
    </xf>
    <xf numFmtId="165" fontId="9" fillId="0" borderId="1" xfId="0" applyNumberFormat="1" applyFont="1" applyBorder="1" applyAlignment="1">
      <alignment vertical="center" wrapText="1"/>
    </xf>
    <xf numFmtId="167" fontId="9" fillId="0" borderId="1" xfId="1" applyNumberFormat="1" applyFont="1" applyBorder="1" applyAlignment="1">
      <alignment vertical="center" wrapText="1"/>
    </xf>
    <xf numFmtId="3" fontId="9" fillId="0" borderId="14" xfId="0" applyNumberFormat="1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vertical="center" wrapText="1"/>
    </xf>
    <xf numFmtId="165" fontId="9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wrapText="1"/>
    </xf>
    <xf numFmtId="164" fontId="9" fillId="0" borderId="1" xfId="0" applyNumberFormat="1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center" vertical="center" wrapText="1"/>
    </xf>
    <xf numFmtId="3" fontId="9" fillId="0" borderId="21" xfId="0" applyNumberFormat="1" applyFont="1" applyBorder="1" applyAlignment="1">
      <alignment horizontal="center" vertical="center" wrapText="1"/>
    </xf>
    <xf numFmtId="3" fontId="9" fillId="0" borderId="2" xfId="0" applyNumberFormat="1" applyFont="1" applyBorder="1" applyAlignment="1">
      <alignment horizontal="center" vertical="center" wrapText="1"/>
    </xf>
    <xf numFmtId="3" fontId="9" fillId="0" borderId="36" xfId="0" applyNumberFormat="1" applyFont="1" applyBorder="1" applyAlignment="1">
      <alignment vertical="center" wrapText="1"/>
    </xf>
    <xf numFmtId="49" fontId="8" fillId="0" borderId="2" xfId="0" applyNumberFormat="1" applyFont="1" applyBorder="1" applyAlignment="1">
      <alignment vertical="center" wrapText="1"/>
    </xf>
    <xf numFmtId="0" fontId="9" fillId="0" borderId="36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0" borderId="38" xfId="0" applyFont="1" applyBorder="1" applyAlignment="1">
      <alignment vertical="center" wrapText="1"/>
    </xf>
    <xf numFmtId="3" fontId="9" fillId="0" borderId="36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10" fillId="0" borderId="38" xfId="0" applyFont="1" applyBorder="1" applyAlignment="1">
      <alignment vertical="center" wrapText="1"/>
    </xf>
    <xf numFmtId="164" fontId="9" fillId="0" borderId="0" xfId="0" applyNumberFormat="1" applyFont="1" applyBorder="1" applyAlignment="1">
      <alignment horizontal="center" vertical="center" wrapText="1"/>
    </xf>
    <xf numFmtId="3" fontId="9" fillId="0" borderId="0" xfId="0" applyNumberFormat="1" applyFont="1" applyBorder="1" applyAlignment="1">
      <alignment horizontal="center" vertical="center" wrapText="1"/>
    </xf>
    <xf numFmtId="164" fontId="9" fillId="4" borderId="0" xfId="0" applyNumberFormat="1" applyFont="1" applyFill="1" applyBorder="1" applyAlignment="1">
      <alignment horizontal="center" vertical="center" wrapText="1"/>
    </xf>
    <xf numFmtId="3" fontId="9" fillId="4" borderId="0" xfId="0" applyNumberFormat="1" applyFont="1" applyFill="1" applyBorder="1" applyAlignment="1">
      <alignment horizontal="center" vertical="center" wrapText="1"/>
    </xf>
    <xf numFmtId="0" fontId="9" fillId="4" borderId="0" xfId="0" applyFont="1" applyFill="1" applyBorder="1" applyAlignment="1">
      <alignment vertical="center" wrapText="1"/>
    </xf>
    <xf numFmtId="0" fontId="9" fillId="4" borderId="38" xfId="0" applyFont="1" applyFill="1" applyBorder="1" applyAlignment="1">
      <alignment vertical="center" wrapText="1"/>
    </xf>
    <xf numFmtId="0" fontId="9" fillId="4" borderId="36" xfId="0" applyFont="1" applyFill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3" fontId="9" fillId="3" borderId="3" xfId="0" applyNumberFormat="1" applyFont="1" applyFill="1" applyBorder="1" applyAlignment="1">
      <alignment horizontal="center" vertical="center" wrapText="1"/>
    </xf>
    <xf numFmtId="3" fontId="9" fillId="0" borderId="3" xfId="0" applyNumberFormat="1" applyFont="1" applyBorder="1" applyAlignment="1">
      <alignment horizontal="center" vertical="center" wrapText="1"/>
    </xf>
    <xf numFmtId="164" fontId="9" fillId="0" borderId="0" xfId="0" applyNumberFormat="1" applyFont="1" applyAlignment="1">
      <alignment vertical="center" wrapText="1"/>
    </xf>
    <xf numFmtId="0" fontId="9" fillId="0" borderId="1" xfId="0" applyFont="1" applyBorder="1" applyAlignment="1">
      <alignment wrapText="1"/>
    </xf>
    <xf numFmtId="0" fontId="9" fillId="0" borderId="3" xfId="0" applyFont="1" applyFill="1" applyBorder="1" applyAlignment="1">
      <alignment vertical="center" wrapText="1"/>
    </xf>
    <xf numFmtId="164" fontId="9" fillId="0" borderId="1" xfId="0" applyNumberFormat="1" applyFont="1" applyFill="1" applyBorder="1" applyAlignment="1">
      <alignment horizontal="left" vertical="center" wrapText="1"/>
    </xf>
    <xf numFmtId="9" fontId="9" fillId="0" borderId="1" xfId="0" applyNumberFormat="1" applyFont="1" applyFill="1" applyBorder="1" applyAlignment="1">
      <alignment horizontal="center" vertical="center" wrapText="1"/>
    </xf>
    <xf numFmtId="10" fontId="9" fillId="0" borderId="1" xfId="0" applyNumberFormat="1" applyFont="1" applyFill="1" applyBorder="1" applyAlignment="1">
      <alignment vertical="center" wrapText="1"/>
    </xf>
    <xf numFmtId="0" fontId="9" fillId="0" borderId="1" xfId="0" applyFont="1" applyFill="1" applyBorder="1" applyAlignment="1">
      <alignment wrapText="1"/>
    </xf>
    <xf numFmtId="167" fontId="9" fillId="0" borderId="1" xfId="1" applyNumberFormat="1" applyFont="1" applyFill="1" applyBorder="1" applyAlignment="1">
      <alignment vertical="center" wrapText="1"/>
    </xf>
    <xf numFmtId="3" fontId="9" fillId="0" borderId="36" xfId="0" applyNumberFormat="1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vertical="center" wrapText="1"/>
    </xf>
    <xf numFmtId="3" fontId="9" fillId="0" borderId="36" xfId="0" applyNumberFormat="1" applyFont="1" applyFill="1" applyBorder="1" applyAlignment="1">
      <alignment vertical="center" wrapText="1"/>
    </xf>
    <xf numFmtId="0" fontId="9" fillId="0" borderId="36" xfId="0" applyFont="1" applyFill="1" applyBorder="1" applyAlignment="1">
      <alignment vertical="center" wrapText="1"/>
    </xf>
    <xf numFmtId="164" fontId="9" fillId="0" borderId="1" xfId="0" applyNumberFormat="1" applyFont="1" applyFill="1" applyBorder="1" applyAlignment="1">
      <alignment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64" fontId="9" fillId="0" borderId="3" xfId="0" applyNumberFormat="1" applyFont="1" applyFill="1" applyBorder="1" applyAlignment="1">
      <alignment horizontal="center" vertical="center" wrapText="1"/>
    </xf>
    <xf numFmtId="167" fontId="9" fillId="0" borderId="3" xfId="1" applyNumberFormat="1" applyFont="1" applyFill="1" applyBorder="1" applyAlignment="1">
      <alignment vertical="center" wrapText="1"/>
    </xf>
    <xf numFmtId="0" fontId="9" fillId="0" borderId="4" xfId="0" applyFont="1" applyFill="1" applyBorder="1" applyAlignment="1">
      <alignment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49" fontId="9" fillId="0" borderId="34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164" fontId="9" fillId="0" borderId="36" xfId="0" applyNumberFormat="1" applyFont="1" applyBorder="1" applyAlignment="1">
      <alignment horizontal="center" vertical="center" wrapText="1"/>
    </xf>
    <xf numFmtId="2" fontId="9" fillId="0" borderId="36" xfId="0" applyNumberFormat="1" applyFont="1" applyBorder="1" applyAlignment="1">
      <alignment horizontal="center" vertical="center" wrapText="1"/>
    </xf>
    <xf numFmtId="2" fontId="9" fillId="0" borderId="36" xfId="0" applyNumberFormat="1" applyFont="1" applyBorder="1" applyAlignment="1">
      <alignment vertical="center" wrapText="1"/>
    </xf>
    <xf numFmtId="166" fontId="9" fillId="0" borderId="36" xfId="1" applyNumberFormat="1" applyFont="1" applyBorder="1" applyAlignment="1">
      <alignment vertical="center" wrapText="1"/>
    </xf>
    <xf numFmtId="165" fontId="9" fillId="0" borderId="36" xfId="0" applyNumberFormat="1" applyFont="1" applyBorder="1" applyAlignment="1">
      <alignment vertical="center" wrapText="1"/>
    </xf>
    <xf numFmtId="165" fontId="9" fillId="0" borderId="3" xfId="0" applyNumberFormat="1" applyFont="1" applyBorder="1" applyAlignment="1">
      <alignment horizontal="center" vertical="center" wrapText="1"/>
    </xf>
    <xf numFmtId="165" fontId="9" fillId="0" borderId="3" xfId="0" applyNumberFormat="1" applyFont="1" applyBorder="1" applyAlignment="1">
      <alignment vertical="center" wrapText="1"/>
    </xf>
    <xf numFmtId="165" fontId="9" fillId="0" borderId="4" xfId="0" applyNumberFormat="1" applyFont="1" applyBorder="1" applyAlignment="1">
      <alignment vertical="center" wrapText="1"/>
    </xf>
    <xf numFmtId="49" fontId="10" fillId="0" borderId="2" xfId="0" applyNumberFormat="1" applyFont="1" applyBorder="1" applyAlignment="1">
      <alignment vertical="center" wrapText="1"/>
    </xf>
    <xf numFmtId="0" fontId="9" fillId="0" borderId="14" xfId="0" applyFont="1" applyBorder="1" applyAlignment="1">
      <alignment vertical="center" wrapText="1"/>
    </xf>
    <xf numFmtId="0" fontId="9" fillId="0" borderId="15" xfId="0" applyFont="1" applyBorder="1" applyAlignment="1">
      <alignment vertical="center" wrapText="1"/>
    </xf>
    <xf numFmtId="0" fontId="9" fillId="0" borderId="8" xfId="0" applyFont="1" applyBorder="1" applyAlignment="1">
      <alignment wrapText="1"/>
    </xf>
    <xf numFmtId="0" fontId="9" fillId="0" borderId="8" xfId="0" applyFont="1" applyBorder="1" applyAlignment="1">
      <alignment vertical="center" wrapText="1"/>
    </xf>
    <xf numFmtId="0" fontId="9" fillId="0" borderId="15" xfId="0" applyFont="1" applyBorder="1" applyAlignment="1">
      <alignment wrapText="1"/>
    </xf>
    <xf numFmtId="0" fontId="9" fillId="0" borderId="16" xfId="0" applyFont="1" applyBorder="1" applyAlignment="1">
      <alignment vertical="center" wrapText="1"/>
    </xf>
    <xf numFmtId="0" fontId="9" fillId="0" borderId="17" xfId="0" applyFont="1" applyBorder="1" applyAlignment="1">
      <alignment wrapText="1"/>
    </xf>
    <xf numFmtId="0" fontId="9" fillId="0" borderId="36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4" borderId="23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wrapText="1"/>
    </xf>
    <xf numFmtId="0" fontId="9" fillId="3" borderId="23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4" borderId="14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 wrapText="1"/>
    </xf>
    <xf numFmtId="0" fontId="9" fillId="4" borderId="15" xfId="0" applyFont="1" applyFill="1" applyBorder="1" applyAlignment="1">
      <alignment horizontal="center" vertical="center" wrapText="1"/>
    </xf>
    <xf numFmtId="0" fontId="9" fillId="4" borderId="18" xfId="0" applyFont="1" applyFill="1" applyBorder="1" applyAlignment="1">
      <alignment horizontal="center" vertical="center" wrapText="1"/>
    </xf>
    <xf numFmtId="0" fontId="9" fillId="3" borderId="18" xfId="0" applyFont="1" applyFill="1" applyBorder="1" applyAlignment="1">
      <alignment horizontal="center" vertical="center" wrapText="1"/>
    </xf>
    <xf numFmtId="0" fontId="9" fillId="4" borderId="21" xfId="0" applyFont="1" applyFill="1" applyBorder="1" applyAlignment="1">
      <alignment horizontal="center" vertical="center" wrapText="1"/>
    </xf>
    <xf numFmtId="0" fontId="9" fillId="4" borderId="25" xfId="0" applyFont="1" applyFill="1" applyBorder="1" applyAlignment="1">
      <alignment horizontal="center" vertical="center" wrapText="1"/>
    </xf>
    <xf numFmtId="0" fontId="9" fillId="4" borderId="22" xfId="0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 wrapText="1"/>
    </xf>
    <xf numFmtId="0" fontId="9" fillId="3" borderId="21" xfId="0" applyFont="1" applyFill="1" applyBorder="1" applyAlignment="1">
      <alignment horizontal="center" vertical="center" wrapText="1"/>
    </xf>
    <xf numFmtId="0" fontId="9" fillId="3" borderId="25" xfId="0" applyFont="1" applyFill="1" applyBorder="1" applyAlignment="1">
      <alignment horizontal="center" vertical="center" wrapText="1"/>
    </xf>
    <xf numFmtId="0" fontId="9" fillId="3" borderId="22" xfId="0" applyFont="1" applyFill="1" applyBorder="1" applyAlignment="1">
      <alignment horizontal="center" vertical="center" wrapText="1"/>
    </xf>
    <xf numFmtId="3" fontId="9" fillId="0" borderId="29" xfId="0" applyNumberFormat="1" applyFont="1" applyBorder="1" applyAlignment="1">
      <alignment horizontal="center" vertical="center" wrapText="1"/>
    </xf>
    <xf numFmtId="3" fontId="9" fillId="0" borderId="35" xfId="0" applyNumberFormat="1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3" fontId="9" fillId="0" borderId="36" xfId="0" applyNumberFormat="1" applyFont="1" applyBorder="1" applyAlignment="1">
      <alignment horizontal="center" vertical="center" wrapText="1"/>
    </xf>
    <xf numFmtId="3" fontId="9" fillId="0" borderId="30" xfId="0" applyNumberFormat="1" applyFont="1" applyBorder="1" applyAlignment="1">
      <alignment horizontal="center" vertical="center" wrapText="1"/>
    </xf>
    <xf numFmtId="3" fontId="9" fillId="0" borderId="31" xfId="0" applyNumberFormat="1" applyFont="1" applyBorder="1" applyAlignment="1">
      <alignment horizontal="center" vertical="center" wrapText="1"/>
    </xf>
    <xf numFmtId="3" fontId="9" fillId="0" borderId="32" xfId="0" applyNumberFormat="1" applyFont="1" applyBorder="1" applyAlignment="1">
      <alignment horizontal="center" vertical="center" wrapText="1"/>
    </xf>
    <xf numFmtId="49" fontId="10" fillId="2" borderId="27" xfId="0" applyNumberFormat="1" applyFont="1" applyFill="1" applyBorder="1" applyAlignment="1">
      <alignment horizontal="center" vertical="center" wrapText="1"/>
    </xf>
    <xf numFmtId="49" fontId="10" fillId="2" borderId="37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2" fontId="9" fillId="0" borderId="14" xfId="0" applyNumberFormat="1" applyFont="1" applyFill="1" applyBorder="1" applyAlignment="1">
      <alignment horizontal="center" vertical="center" wrapText="1"/>
    </xf>
    <xf numFmtId="2" fontId="9" fillId="0" borderId="8" xfId="0" applyNumberFormat="1" applyFont="1" applyFill="1" applyBorder="1" applyAlignment="1">
      <alignment horizontal="center" vertical="center" wrapText="1"/>
    </xf>
    <xf numFmtId="2" fontId="9" fillId="0" borderId="15" xfId="0" applyNumberFormat="1" applyFont="1" applyFill="1" applyBorder="1" applyAlignment="1">
      <alignment horizontal="center" vertical="center" wrapText="1"/>
    </xf>
    <xf numFmtId="2" fontId="9" fillId="4" borderId="14" xfId="0" applyNumberFormat="1" applyFont="1" applyFill="1" applyBorder="1" applyAlignment="1">
      <alignment horizontal="center" vertical="center" wrapText="1"/>
    </xf>
    <xf numFmtId="2" fontId="9" fillId="4" borderId="8" xfId="0" applyNumberFormat="1" applyFont="1" applyFill="1" applyBorder="1" applyAlignment="1">
      <alignment horizontal="center" vertical="center" wrapText="1"/>
    </xf>
    <xf numFmtId="2" fontId="9" fillId="4" borderId="15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49" fontId="9" fillId="0" borderId="33" xfId="0" applyNumberFormat="1" applyFont="1" applyBorder="1" applyAlignment="1">
      <alignment horizontal="center" vertical="center" wrapText="1"/>
    </xf>
    <xf numFmtId="49" fontId="9" fillId="0" borderId="16" xfId="0" applyNumberFormat="1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49" fontId="9" fillId="0" borderId="9" xfId="0" applyNumberFormat="1" applyFont="1" applyBorder="1" applyAlignment="1">
      <alignment horizontal="center" vertical="center" wrapText="1"/>
    </xf>
    <xf numFmtId="2" fontId="9" fillId="0" borderId="14" xfId="0" applyNumberFormat="1" applyFont="1" applyBorder="1" applyAlignment="1">
      <alignment horizontal="center" vertical="center" wrapText="1"/>
    </xf>
    <xf numFmtId="2" fontId="9" fillId="0" borderId="8" xfId="0" applyNumberFormat="1" applyFont="1" applyBorder="1" applyAlignment="1">
      <alignment horizontal="center" vertical="center" wrapText="1"/>
    </xf>
    <xf numFmtId="2" fontId="9" fillId="0" borderId="15" xfId="0" applyNumberFormat="1" applyFont="1" applyBorder="1" applyAlignment="1">
      <alignment horizontal="center" vertical="center" wrapText="1"/>
    </xf>
    <xf numFmtId="49" fontId="9" fillId="0" borderId="17" xfId="0" applyNumberFormat="1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49" fontId="9" fillId="0" borderId="39" xfId="0" applyNumberFormat="1" applyFont="1" applyBorder="1" applyAlignment="1">
      <alignment horizontal="center" vertical="center" wrapText="1"/>
    </xf>
    <xf numFmtId="49" fontId="9" fillId="0" borderId="40" xfId="0" applyNumberFormat="1" applyFont="1" applyBorder="1" applyAlignment="1">
      <alignment horizontal="center" vertical="center" wrapText="1"/>
    </xf>
    <xf numFmtId="49" fontId="9" fillId="0" borderId="41" xfId="0" applyNumberFormat="1" applyFont="1" applyBorder="1" applyAlignment="1">
      <alignment horizontal="center" vertical="center" wrapText="1"/>
    </xf>
    <xf numFmtId="49" fontId="9" fillId="0" borderId="13" xfId="0" applyNumberFormat="1" applyFont="1" applyBorder="1" applyAlignment="1">
      <alignment horizontal="center" vertical="center" wrapText="1"/>
    </xf>
    <xf numFmtId="49" fontId="9" fillId="0" borderId="26" xfId="0" applyNumberFormat="1" applyFont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wrapText="1"/>
    </xf>
    <xf numFmtId="0" fontId="9" fillId="0" borderId="15" xfId="0" applyFont="1" applyFill="1" applyBorder="1" applyAlignment="1">
      <alignment horizont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2" fontId="9" fillId="0" borderId="36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wrapText="1"/>
    </xf>
    <xf numFmtId="3" fontId="0" fillId="0" borderId="1" xfId="0" applyNumberForma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3" fontId="0" fillId="0" borderId="36" xfId="0" applyNumberForma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9" fontId="0" fillId="0" borderId="33" xfId="0" applyNumberForma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49" fontId="0" fillId="0" borderId="34" xfId="0" applyNumberFormat="1" applyBorder="1" applyAlignment="1">
      <alignment horizontal="center" vertical="center" wrapText="1"/>
    </xf>
    <xf numFmtId="3" fontId="0" fillId="0" borderId="29" xfId="0" applyNumberFormat="1" applyBorder="1" applyAlignment="1">
      <alignment horizontal="center" vertical="center" wrapText="1"/>
    </xf>
    <xf numFmtId="3" fontId="0" fillId="0" borderId="35" xfId="0" applyNumberForma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36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22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AJ143"/>
  <sheetViews>
    <sheetView tabSelected="1" zoomScale="80" zoomScaleNormal="80" workbookViewId="0">
      <pane xSplit="3" ySplit="5" topLeftCell="M6" activePane="bottomRight" state="frozen"/>
      <selection pane="topRight" activeCell="D1" sqref="D1"/>
      <selection pane="bottomLeft" activeCell="A6" sqref="A6"/>
      <selection pane="bottomRight" activeCell="B122" sqref="B122"/>
    </sheetView>
  </sheetViews>
  <sheetFormatPr defaultColWidth="9.28515625" defaultRowHeight="12.75" x14ac:dyDescent="0.2"/>
  <cols>
    <col min="1" max="1" width="5" style="20" customWidth="1"/>
    <col min="2" max="2" width="45.42578125" style="19" customWidth="1"/>
    <col min="3" max="3" width="12.7109375" style="19" customWidth="1"/>
    <col min="4" max="4" width="10.42578125" style="19" customWidth="1"/>
    <col min="5" max="5" width="8.28515625" style="19" customWidth="1"/>
    <col min="6" max="6" width="10.28515625" style="19" customWidth="1"/>
    <col min="7" max="7" width="9.28515625" style="19" customWidth="1"/>
    <col min="8" max="8" width="9.5703125" style="19" bestFit="1" customWidth="1"/>
    <col min="9" max="9" width="8.28515625" style="19" customWidth="1"/>
    <col min="10" max="10" width="13.28515625" style="19" customWidth="1"/>
    <col min="11" max="11" width="8.42578125" style="19" customWidth="1"/>
    <col min="12" max="12" width="9.5703125" style="21" customWidth="1"/>
    <col min="13" max="13" width="7.42578125" style="22" customWidth="1"/>
    <col min="14" max="14" width="11.42578125" style="21" customWidth="1"/>
    <col min="15" max="15" width="7.5703125" style="22" customWidth="1"/>
    <col min="16" max="16" width="11.140625" style="22" customWidth="1"/>
    <col min="17" max="17" width="7.5703125" style="22" customWidth="1"/>
    <col min="18" max="18" width="11" style="21" customWidth="1"/>
    <col min="19" max="19" width="8.28515625" style="22" customWidth="1"/>
    <col min="20" max="20" width="0" style="21" hidden="1" customWidth="1"/>
    <col min="21" max="21" width="7.42578125" style="22" hidden="1" customWidth="1"/>
    <col min="22" max="22" width="10.28515625" style="21" customWidth="1"/>
    <col min="23" max="23" width="8.85546875" style="22" customWidth="1"/>
    <col min="24" max="24" width="13.7109375" style="19" customWidth="1"/>
    <col min="25" max="25" width="9.28515625" style="19"/>
    <col min="26" max="26" width="0" style="19" hidden="1" customWidth="1"/>
    <col min="27" max="27" width="10.42578125" style="19" hidden="1" customWidth="1"/>
    <col min="28" max="28" width="11.5703125" style="19" bestFit="1" customWidth="1"/>
    <col min="29" max="16384" width="9.28515625" style="19"/>
  </cols>
  <sheetData>
    <row r="1" spans="1:29" ht="29.25" customHeight="1" x14ac:dyDescent="0.2">
      <c r="A1" s="167" t="s">
        <v>109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</row>
    <row r="2" spans="1:29" ht="13.5" thickBot="1" x14ac:dyDescent="0.25"/>
    <row r="3" spans="1:29" ht="124.15" customHeight="1" x14ac:dyDescent="0.2">
      <c r="A3" s="168" t="s">
        <v>11</v>
      </c>
      <c r="B3" s="170" t="s">
        <v>14</v>
      </c>
      <c r="C3" s="171" t="s">
        <v>29</v>
      </c>
      <c r="D3" s="148" t="s">
        <v>77</v>
      </c>
      <c r="E3" s="148"/>
      <c r="F3" s="148"/>
      <c r="G3" s="148"/>
      <c r="H3" s="148" t="s">
        <v>83</v>
      </c>
      <c r="I3" s="148"/>
      <c r="J3" s="148"/>
      <c r="K3" s="148"/>
      <c r="L3" s="148" t="s">
        <v>84</v>
      </c>
      <c r="M3" s="148"/>
      <c r="N3" s="148"/>
      <c r="O3" s="148"/>
      <c r="P3" s="152" t="s">
        <v>85</v>
      </c>
      <c r="Q3" s="153"/>
      <c r="R3" s="153"/>
      <c r="S3" s="153"/>
      <c r="T3" s="153"/>
      <c r="U3" s="154"/>
      <c r="V3" s="152" t="s">
        <v>86</v>
      </c>
      <c r="W3" s="153"/>
      <c r="X3" s="152" t="s">
        <v>78</v>
      </c>
      <c r="Y3" s="153"/>
      <c r="Z3" s="148" t="s">
        <v>75</v>
      </c>
      <c r="AA3" s="148"/>
      <c r="AB3" s="148" t="s">
        <v>87</v>
      </c>
      <c r="AC3" s="149"/>
    </row>
    <row r="4" spans="1:29" ht="34.5" customHeight="1" x14ac:dyDescent="0.2">
      <c r="A4" s="160"/>
      <c r="B4" s="118"/>
      <c r="C4" s="120"/>
      <c r="D4" s="150" t="s">
        <v>10</v>
      </c>
      <c r="E4" s="150"/>
      <c r="F4" s="150" t="s">
        <v>30</v>
      </c>
      <c r="G4" s="150"/>
      <c r="H4" s="150" t="s">
        <v>10</v>
      </c>
      <c r="I4" s="150"/>
      <c r="J4" s="150" t="s">
        <v>30</v>
      </c>
      <c r="K4" s="150"/>
      <c r="L4" s="150" t="s">
        <v>10</v>
      </c>
      <c r="M4" s="150"/>
      <c r="N4" s="150" t="s">
        <v>30</v>
      </c>
      <c r="O4" s="150"/>
      <c r="P4" s="150" t="s">
        <v>10</v>
      </c>
      <c r="Q4" s="150"/>
      <c r="R4" s="150" t="s">
        <v>88</v>
      </c>
      <c r="S4" s="150"/>
      <c r="T4" s="150" t="s">
        <v>30</v>
      </c>
      <c r="U4" s="150"/>
      <c r="V4" s="150" t="s">
        <v>28</v>
      </c>
      <c r="W4" s="150"/>
      <c r="X4" s="150" t="s">
        <v>28</v>
      </c>
      <c r="Y4" s="150"/>
      <c r="Z4" s="150" t="s">
        <v>28</v>
      </c>
      <c r="AA4" s="150"/>
      <c r="AB4" s="150" t="s">
        <v>28</v>
      </c>
      <c r="AC4" s="151"/>
    </row>
    <row r="5" spans="1:29" ht="76.5" x14ac:dyDescent="0.2">
      <c r="A5" s="169"/>
      <c r="B5" s="119"/>
      <c r="C5" s="120"/>
      <c r="D5" s="50" t="s">
        <v>31</v>
      </c>
      <c r="E5" s="54" t="s">
        <v>32</v>
      </c>
      <c r="F5" s="50" t="s">
        <v>8</v>
      </c>
      <c r="G5" s="54" t="s">
        <v>9</v>
      </c>
      <c r="H5" s="50" t="s">
        <v>31</v>
      </c>
      <c r="I5" s="54" t="s">
        <v>32</v>
      </c>
      <c r="J5" s="50" t="s">
        <v>8</v>
      </c>
      <c r="K5" s="54" t="s">
        <v>9</v>
      </c>
      <c r="L5" s="50" t="s">
        <v>33</v>
      </c>
      <c r="M5" s="54" t="s">
        <v>32</v>
      </c>
      <c r="N5" s="50" t="s">
        <v>8</v>
      </c>
      <c r="O5" s="54" t="s">
        <v>9</v>
      </c>
      <c r="P5" s="50" t="s">
        <v>33</v>
      </c>
      <c r="Q5" s="54" t="s">
        <v>32</v>
      </c>
      <c r="R5" s="50" t="s">
        <v>8</v>
      </c>
      <c r="S5" s="54" t="s">
        <v>9</v>
      </c>
      <c r="T5" s="50" t="s">
        <v>8</v>
      </c>
      <c r="U5" s="54" t="s">
        <v>9</v>
      </c>
      <c r="V5" s="50" t="s">
        <v>8</v>
      </c>
      <c r="W5" s="54" t="s">
        <v>9</v>
      </c>
      <c r="X5" s="50" t="s">
        <v>8</v>
      </c>
      <c r="Y5" s="54" t="s">
        <v>9</v>
      </c>
      <c r="Z5" s="50" t="s">
        <v>8</v>
      </c>
      <c r="AA5" s="54" t="s">
        <v>9</v>
      </c>
      <c r="AB5" s="50" t="s">
        <v>8</v>
      </c>
      <c r="AC5" s="61" t="s">
        <v>9</v>
      </c>
    </row>
    <row r="6" spans="1:29" s="25" customFormat="1" x14ac:dyDescent="0.2">
      <c r="A6" s="62" t="s">
        <v>0</v>
      </c>
      <c r="B6" s="30">
        <v>2</v>
      </c>
      <c r="C6" s="30"/>
      <c r="D6" s="30"/>
      <c r="E6" s="30"/>
      <c r="F6" s="30"/>
      <c r="G6" s="30"/>
      <c r="H6" s="30"/>
      <c r="I6" s="30"/>
      <c r="J6" s="30"/>
      <c r="K6" s="30"/>
      <c r="L6" s="30">
        <v>3</v>
      </c>
      <c r="M6" s="30">
        <v>4</v>
      </c>
      <c r="N6" s="30">
        <v>5</v>
      </c>
      <c r="O6" s="30">
        <v>6</v>
      </c>
      <c r="P6" s="30"/>
      <c r="Q6" s="30"/>
      <c r="R6" s="30">
        <v>7</v>
      </c>
      <c r="S6" s="30">
        <v>8</v>
      </c>
      <c r="T6" s="30"/>
      <c r="U6" s="30"/>
      <c r="V6" s="30">
        <v>11</v>
      </c>
      <c r="W6" s="30">
        <v>12</v>
      </c>
      <c r="X6" s="30">
        <v>11</v>
      </c>
      <c r="Y6" s="30">
        <v>12</v>
      </c>
      <c r="Z6" s="30"/>
      <c r="AA6" s="30"/>
      <c r="AB6" s="51">
        <v>11</v>
      </c>
      <c r="AC6" s="63">
        <v>12</v>
      </c>
    </row>
    <row r="7" spans="1:29" ht="13.9" customHeight="1" x14ac:dyDescent="0.2">
      <c r="A7" s="109" t="s">
        <v>12</v>
      </c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  <c r="W7" s="157"/>
      <c r="X7" s="157"/>
      <c r="Y7" s="157"/>
      <c r="Z7" s="157"/>
      <c r="AA7" s="157"/>
      <c r="AB7" s="27"/>
      <c r="AC7" s="65"/>
    </row>
    <row r="8" spans="1:29" ht="13.15" customHeight="1" x14ac:dyDescent="0.2">
      <c r="A8" s="155" t="s">
        <v>15</v>
      </c>
      <c r="B8" s="156"/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6"/>
      <c r="AB8" s="66"/>
      <c r="AC8" s="67"/>
    </row>
    <row r="9" spans="1:29" ht="50.25" customHeight="1" x14ac:dyDescent="0.2">
      <c r="A9" s="26" t="s">
        <v>0</v>
      </c>
      <c r="B9" s="27" t="s">
        <v>90</v>
      </c>
      <c r="C9" s="27"/>
      <c r="D9" s="28"/>
      <c r="E9" s="29"/>
      <c r="F9" s="28"/>
      <c r="G9" s="30"/>
      <c r="H9" s="28"/>
      <c r="I9" s="29"/>
      <c r="J9" s="28"/>
      <c r="K9" s="30"/>
      <c r="L9" s="30">
        <v>156441</v>
      </c>
      <c r="M9" s="30">
        <v>579</v>
      </c>
      <c r="N9" s="28">
        <v>61478</v>
      </c>
      <c r="O9" s="30">
        <v>586</v>
      </c>
      <c r="P9" s="30">
        <v>172000</v>
      </c>
      <c r="Q9" s="30">
        <v>600</v>
      </c>
      <c r="R9" s="28">
        <v>54740</v>
      </c>
      <c r="S9" s="30">
        <v>582</v>
      </c>
      <c r="T9" s="28"/>
      <c r="U9" s="29"/>
      <c r="V9" s="30"/>
      <c r="W9" s="30"/>
      <c r="X9" s="30"/>
      <c r="Y9" s="30"/>
      <c r="Z9" s="28"/>
      <c r="AA9" s="30"/>
      <c r="AB9" s="27"/>
      <c r="AC9" s="65"/>
    </row>
    <row r="10" spans="1:29" ht="48" customHeight="1" x14ac:dyDescent="0.2">
      <c r="A10" s="26" t="s">
        <v>16</v>
      </c>
      <c r="B10" s="27" t="s">
        <v>91</v>
      </c>
      <c r="C10" s="27"/>
      <c r="D10" s="28"/>
      <c r="E10" s="29"/>
      <c r="F10" s="28"/>
      <c r="G10" s="30"/>
      <c r="H10" s="28"/>
      <c r="I10" s="29"/>
      <c r="J10" s="28"/>
      <c r="K10" s="30"/>
      <c r="L10" s="30">
        <v>178658</v>
      </c>
      <c r="M10" s="30">
        <v>1645</v>
      </c>
      <c r="N10" s="28">
        <v>183828.65</v>
      </c>
      <c r="O10" s="30">
        <v>1648</v>
      </c>
      <c r="P10" s="30">
        <v>173523</v>
      </c>
      <c r="Q10" s="30">
        <v>1602</v>
      </c>
      <c r="R10" s="28">
        <v>164218.85999999999</v>
      </c>
      <c r="S10" s="30">
        <v>1592</v>
      </c>
      <c r="T10" s="28"/>
      <c r="U10" s="29"/>
      <c r="V10" s="30"/>
      <c r="W10" s="30"/>
      <c r="X10" s="30"/>
      <c r="Y10" s="30"/>
      <c r="Z10" s="28"/>
      <c r="AA10" s="30"/>
      <c r="AB10" s="27"/>
      <c r="AC10" s="65"/>
    </row>
    <row r="11" spans="1:29" ht="45" customHeight="1" x14ac:dyDescent="0.2">
      <c r="A11" s="26" t="s">
        <v>17</v>
      </c>
      <c r="B11" s="27" t="s">
        <v>79</v>
      </c>
      <c r="C11" s="27"/>
      <c r="D11" s="28"/>
      <c r="E11" s="29"/>
      <c r="F11" s="28"/>
      <c r="G11" s="30"/>
      <c r="H11" s="28"/>
      <c r="I11" s="29"/>
      <c r="J11" s="28"/>
      <c r="K11" s="30"/>
      <c r="L11" s="30">
        <v>27346</v>
      </c>
      <c r="M11" s="30">
        <v>1649</v>
      </c>
      <c r="N11" s="28">
        <v>24848</v>
      </c>
      <c r="O11" s="30">
        <v>1618</v>
      </c>
      <c r="P11" s="30">
        <v>29980</v>
      </c>
      <c r="Q11" s="30">
        <v>1649</v>
      </c>
      <c r="R11" s="28">
        <v>22406.799999999999</v>
      </c>
      <c r="S11" s="30">
        <v>1623</v>
      </c>
      <c r="T11" s="28"/>
      <c r="U11" s="29"/>
      <c r="V11" s="30"/>
      <c r="W11" s="30"/>
      <c r="X11" s="30"/>
      <c r="Y11" s="30"/>
      <c r="Z11" s="28"/>
      <c r="AA11" s="30"/>
      <c r="AB11" s="27"/>
      <c r="AC11" s="65"/>
    </row>
    <row r="12" spans="1:29" ht="33" customHeight="1" x14ac:dyDescent="0.2">
      <c r="A12" s="26" t="s">
        <v>18</v>
      </c>
      <c r="B12" s="27" t="s">
        <v>80</v>
      </c>
      <c r="C12" s="27"/>
      <c r="D12" s="28"/>
      <c r="E12" s="29"/>
      <c r="F12" s="28"/>
      <c r="G12" s="30"/>
      <c r="H12" s="28"/>
      <c r="I12" s="29"/>
      <c r="J12" s="28"/>
      <c r="K12" s="30"/>
      <c r="L12" s="30">
        <v>6837</v>
      </c>
      <c r="M12" s="30">
        <v>656</v>
      </c>
      <c r="N12" s="28">
        <v>4198</v>
      </c>
      <c r="O12" s="30">
        <v>656</v>
      </c>
      <c r="P12" s="30">
        <v>7374</v>
      </c>
      <c r="Q12" s="30">
        <v>710</v>
      </c>
      <c r="R12" s="28">
        <v>4334.7</v>
      </c>
      <c r="S12" s="30">
        <v>678</v>
      </c>
      <c r="T12" s="28"/>
      <c r="U12" s="29"/>
      <c r="V12" s="30"/>
      <c r="W12" s="30"/>
      <c r="X12" s="30"/>
      <c r="Y12" s="30"/>
      <c r="Z12" s="28"/>
      <c r="AA12" s="30"/>
      <c r="AB12" s="27"/>
      <c r="AC12" s="65"/>
    </row>
    <row r="13" spans="1:29" ht="32.25" customHeight="1" thickBot="1" x14ac:dyDescent="0.25">
      <c r="A13" s="26" t="s">
        <v>40</v>
      </c>
      <c r="B13" s="32" t="s">
        <v>89</v>
      </c>
      <c r="C13" s="27"/>
      <c r="D13" s="28"/>
      <c r="E13" s="30"/>
      <c r="F13" s="28"/>
      <c r="G13" s="30"/>
      <c r="H13" s="28"/>
      <c r="I13" s="29"/>
      <c r="J13" s="28"/>
      <c r="K13" s="30"/>
      <c r="L13" s="28"/>
      <c r="M13" s="30"/>
      <c r="N13" s="28"/>
      <c r="O13" s="30"/>
      <c r="P13" s="30">
        <v>2600</v>
      </c>
      <c r="Q13" s="30">
        <v>60</v>
      </c>
      <c r="R13" s="28">
        <v>2351</v>
      </c>
      <c r="S13" s="30">
        <v>60</v>
      </c>
      <c r="T13" s="28"/>
      <c r="U13" s="29"/>
      <c r="V13" s="28"/>
      <c r="W13" s="30"/>
      <c r="X13" s="28"/>
      <c r="Y13" s="30"/>
      <c r="Z13" s="28"/>
      <c r="AA13" s="30"/>
      <c r="AB13" s="28"/>
      <c r="AC13" s="68"/>
    </row>
    <row r="14" spans="1:29" x14ac:dyDescent="0.2">
      <c r="A14" s="160" t="s">
        <v>0</v>
      </c>
      <c r="B14" s="158" t="s">
        <v>34</v>
      </c>
      <c r="C14" s="119"/>
      <c r="D14" s="174">
        <v>522474</v>
      </c>
      <c r="E14" s="119">
        <v>4579</v>
      </c>
      <c r="F14" s="122">
        <v>423389.5</v>
      </c>
      <c r="G14" s="122">
        <v>4503</v>
      </c>
      <c r="H14" s="119">
        <v>692988</v>
      </c>
      <c r="I14" s="119">
        <v>4453</v>
      </c>
      <c r="J14" s="161">
        <v>392536.1</v>
      </c>
      <c r="K14" s="122">
        <v>4453</v>
      </c>
      <c r="L14" s="134">
        <v>692988</v>
      </c>
      <c r="M14" s="142">
        <v>4588</v>
      </c>
      <c r="N14" s="161">
        <v>407845.2</v>
      </c>
      <c r="O14" s="122">
        <v>4550</v>
      </c>
      <c r="P14" s="134">
        <v>476992</v>
      </c>
      <c r="Q14" s="142">
        <v>4666</v>
      </c>
      <c r="R14" s="164">
        <v>395412.5</v>
      </c>
      <c r="S14" s="132">
        <v>4565</v>
      </c>
      <c r="T14" s="134"/>
      <c r="U14" s="134"/>
      <c r="V14" s="122"/>
      <c r="W14" s="122"/>
      <c r="X14" s="122"/>
      <c r="Y14" s="132"/>
      <c r="Z14" s="134"/>
      <c r="AA14" s="134"/>
      <c r="AB14" s="119"/>
      <c r="AC14" s="117"/>
    </row>
    <row r="15" spans="1:29" x14ac:dyDescent="0.2">
      <c r="A15" s="160"/>
      <c r="B15" s="159"/>
      <c r="C15" s="120"/>
      <c r="D15" s="175"/>
      <c r="E15" s="120"/>
      <c r="F15" s="123"/>
      <c r="G15" s="123"/>
      <c r="H15" s="120"/>
      <c r="I15" s="120"/>
      <c r="J15" s="162"/>
      <c r="K15" s="123"/>
      <c r="L15" s="135"/>
      <c r="M15" s="143"/>
      <c r="N15" s="162"/>
      <c r="O15" s="123"/>
      <c r="P15" s="135"/>
      <c r="Q15" s="143"/>
      <c r="R15" s="165"/>
      <c r="S15" s="132"/>
      <c r="T15" s="135"/>
      <c r="U15" s="135"/>
      <c r="V15" s="123"/>
      <c r="W15" s="123"/>
      <c r="X15" s="123"/>
      <c r="Y15" s="132"/>
      <c r="Z15" s="135"/>
      <c r="AA15" s="135"/>
      <c r="AB15" s="120"/>
      <c r="AC15" s="117"/>
    </row>
    <row r="16" spans="1:29" x14ac:dyDescent="0.2">
      <c r="A16" s="160"/>
      <c r="B16" s="159"/>
      <c r="C16" s="120"/>
      <c r="D16" s="175"/>
      <c r="E16" s="120"/>
      <c r="F16" s="123"/>
      <c r="G16" s="123"/>
      <c r="H16" s="120"/>
      <c r="I16" s="120"/>
      <c r="J16" s="162"/>
      <c r="K16" s="123"/>
      <c r="L16" s="135"/>
      <c r="M16" s="143"/>
      <c r="N16" s="162"/>
      <c r="O16" s="123"/>
      <c r="P16" s="135"/>
      <c r="Q16" s="143"/>
      <c r="R16" s="165"/>
      <c r="S16" s="132"/>
      <c r="T16" s="135"/>
      <c r="U16" s="135"/>
      <c r="V16" s="123"/>
      <c r="W16" s="123"/>
      <c r="X16" s="123"/>
      <c r="Y16" s="132"/>
      <c r="Z16" s="135"/>
      <c r="AA16" s="135"/>
      <c r="AB16" s="120"/>
      <c r="AC16" s="117"/>
    </row>
    <row r="17" spans="1:29" ht="11.45" customHeight="1" x14ac:dyDescent="0.2">
      <c r="A17" s="160"/>
      <c r="B17" s="159"/>
      <c r="C17" s="121"/>
      <c r="D17" s="176"/>
      <c r="E17" s="121"/>
      <c r="F17" s="124"/>
      <c r="G17" s="124"/>
      <c r="H17" s="121"/>
      <c r="I17" s="121"/>
      <c r="J17" s="163"/>
      <c r="K17" s="124"/>
      <c r="L17" s="136"/>
      <c r="M17" s="144"/>
      <c r="N17" s="163"/>
      <c r="O17" s="124"/>
      <c r="P17" s="136"/>
      <c r="Q17" s="144"/>
      <c r="R17" s="166"/>
      <c r="S17" s="132"/>
      <c r="T17" s="136"/>
      <c r="U17" s="136"/>
      <c r="V17" s="124"/>
      <c r="W17" s="124"/>
      <c r="X17" s="124"/>
      <c r="Y17" s="132"/>
      <c r="Z17" s="136"/>
      <c r="AA17" s="136"/>
      <c r="AB17" s="121"/>
      <c r="AC17" s="117"/>
    </row>
    <row r="18" spans="1:29" ht="0.6" hidden="1" customHeight="1" x14ac:dyDescent="0.2">
      <c r="A18" s="31"/>
      <c r="B18" s="159"/>
      <c r="C18" s="27"/>
      <c r="D18" s="28"/>
      <c r="E18" s="30"/>
      <c r="F18" s="33"/>
      <c r="G18" s="34"/>
      <c r="H18" s="28"/>
      <c r="I18" s="30"/>
      <c r="J18" s="33"/>
      <c r="K18" s="34"/>
      <c r="L18" s="33"/>
      <c r="M18" s="34"/>
      <c r="N18" s="33"/>
      <c r="O18" s="34"/>
      <c r="P18" s="33"/>
      <c r="Q18" s="34"/>
      <c r="R18" s="33"/>
      <c r="S18" s="29"/>
      <c r="T18" s="33"/>
      <c r="U18" s="34"/>
      <c r="V18" s="59"/>
      <c r="W18" s="60"/>
      <c r="X18" s="59"/>
      <c r="Y18" s="34"/>
      <c r="Z18" s="33"/>
      <c r="AA18" s="34"/>
      <c r="AB18" s="66"/>
      <c r="AC18" s="67"/>
    </row>
    <row r="19" spans="1:29" ht="13.15" hidden="1" customHeight="1" x14ac:dyDescent="0.2">
      <c r="A19" s="31"/>
      <c r="B19" s="159"/>
      <c r="C19" s="27"/>
      <c r="D19" s="28"/>
      <c r="E19" s="30"/>
      <c r="F19" s="33"/>
      <c r="G19" s="34"/>
      <c r="H19" s="28"/>
      <c r="I19" s="30"/>
      <c r="J19" s="33"/>
      <c r="K19" s="34"/>
      <c r="L19" s="33"/>
      <c r="M19" s="34"/>
      <c r="N19" s="33"/>
      <c r="O19" s="34"/>
      <c r="P19" s="33"/>
      <c r="Q19" s="34"/>
      <c r="R19" s="33"/>
      <c r="S19" s="29"/>
      <c r="T19" s="33"/>
      <c r="U19" s="34"/>
      <c r="V19" s="59"/>
      <c r="W19" s="60"/>
      <c r="X19" s="59"/>
      <c r="Y19" s="34"/>
      <c r="Z19" s="33"/>
      <c r="AA19" s="34"/>
      <c r="AB19" s="66"/>
      <c r="AC19" s="67"/>
    </row>
    <row r="20" spans="1:29" ht="13.15" hidden="1" customHeight="1" x14ac:dyDescent="0.2">
      <c r="A20" s="31"/>
      <c r="B20" s="159"/>
      <c r="C20" s="27"/>
      <c r="D20" s="28"/>
      <c r="E20" s="30"/>
      <c r="F20" s="33"/>
      <c r="G20" s="34"/>
      <c r="H20" s="28"/>
      <c r="I20" s="30"/>
      <c r="J20" s="33"/>
      <c r="K20" s="34"/>
      <c r="L20" s="33"/>
      <c r="M20" s="34"/>
      <c r="N20" s="33"/>
      <c r="O20" s="34"/>
      <c r="P20" s="33"/>
      <c r="Q20" s="34"/>
      <c r="R20" s="33"/>
      <c r="S20" s="29"/>
      <c r="T20" s="33"/>
      <c r="U20" s="34"/>
      <c r="V20" s="59"/>
      <c r="W20" s="60"/>
      <c r="X20" s="59"/>
      <c r="Y20" s="34"/>
      <c r="Z20" s="33"/>
      <c r="AA20" s="34"/>
      <c r="AB20" s="66"/>
      <c r="AC20" s="67"/>
    </row>
    <row r="21" spans="1:29" ht="13.15" hidden="1" customHeight="1" x14ac:dyDescent="0.2">
      <c r="A21" s="31"/>
      <c r="B21" s="159"/>
      <c r="C21" s="27"/>
      <c r="D21" s="28"/>
      <c r="E21" s="30"/>
      <c r="F21" s="33"/>
      <c r="G21" s="34"/>
      <c r="H21" s="28"/>
      <c r="I21" s="30"/>
      <c r="J21" s="33"/>
      <c r="K21" s="34"/>
      <c r="L21" s="33"/>
      <c r="M21" s="34"/>
      <c r="N21" s="33"/>
      <c r="O21" s="34"/>
      <c r="P21" s="33"/>
      <c r="Q21" s="34"/>
      <c r="R21" s="33"/>
      <c r="S21" s="29"/>
      <c r="T21" s="33"/>
      <c r="U21" s="34"/>
      <c r="V21" s="59"/>
      <c r="W21" s="60"/>
      <c r="X21" s="59"/>
      <c r="Y21" s="34"/>
      <c r="Z21" s="33"/>
      <c r="AA21" s="34"/>
      <c r="AB21" s="66"/>
      <c r="AC21" s="67"/>
    </row>
    <row r="22" spans="1:29" ht="13.15" hidden="1" customHeight="1" x14ac:dyDescent="0.2">
      <c r="A22" s="31"/>
      <c r="B22" s="159"/>
      <c r="C22" s="27"/>
      <c r="D22" s="28"/>
      <c r="E22" s="30"/>
      <c r="F22" s="33"/>
      <c r="G22" s="34"/>
      <c r="H22" s="28"/>
      <c r="I22" s="30"/>
      <c r="J22" s="33"/>
      <c r="K22" s="34"/>
      <c r="L22" s="33"/>
      <c r="M22" s="34"/>
      <c r="N22" s="33"/>
      <c r="O22" s="34"/>
      <c r="P22" s="33"/>
      <c r="Q22" s="34"/>
      <c r="R22" s="33"/>
      <c r="S22" s="29"/>
      <c r="T22" s="33"/>
      <c r="U22" s="34"/>
      <c r="V22" s="59"/>
      <c r="W22" s="60"/>
      <c r="X22" s="59"/>
      <c r="Y22" s="34"/>
      <c r="Z22" s="33"/>
      <c r="AA22" s="34"/>
      <c r="AB22" s="66"/>
      <c r="AC22" s="67"/>
    </row>
    <row r="23" spans="1:29" ht="13.15" hidden="1" customHeight="1" x14ac:dyDescent="0.2">
      <c r="A23" s="31"/>
      <c r="B23" s="159"/>
      <c r="C23" s="27"/>
      <c r="D23" s="28"/>
      <c r="E23" s="30"/>
      <c r="F23" s="33"/>
      <c r="G23" s="34"/>
      <c r="H23" s="28"/>
      <c r="I23" s="30"/>
      <c r="J23" s="33"/>
      <c r="K23" s="34"/>
      <c r="L23" s="33"/>
      <c r="M23" s="34"/>
      <c r="N23" s="33"/>
      <c r="O23" s="34"/>
      <c r="P23" s="33"/>
      <c r="Q23" s="34"/>
      <c r="R23" s="33"/>
      <c r="S23" s="29"/>
      <c r="T23" s="33"/>
      <c r="U23" s="34"/>
      <c r="V23" s="59"/>
      <c r="W23" s="60"/>
      <c r="X23" s="59"/>
      <c r="Y23" s="34"/>
      <c r="Z23" s="33"/>
      <c r="AA23" s="34"/>
      <c r="AB23" s="66"/>
      <c r="AC23" s="67"/>
    </row>
    <row r="24" spans="1:29" ht="13.15" hidden="1" customHeight="1" x14ac:dyDescent="0.2">
      <c r="A24" s="31"/>
      <c r="B24" s="159"/>
      <c r="C24" s="27"/>
      <c r="D24" s="28"/>
      <c r="E24" s="30"/>
      <c r="F24" s="33"/>
      <c r="G24" s="34"/>
      <c r="H24" s="28"/>
      <c r="I24" s="30"/>
      <c r="J24" s="33"/>
      <c r="K24" s="34"/>
      <c r="L24" s="33"/>
      <c r="M24" s="34"/>
      <c r="N24" s="33"/>
      <c r="O24" s="34"/>
      <c r="P24" s="33"/>
      <c r="Q24" s="34"/>
      <c r="R24" s="33"/>
      <c r="S24" s="29"/>
      <c r="T24" s="33"/>
      <c r="U24" s="34"/>
      <c r="V24" s="59"/>
      <c r="W24" s="60"/>
      <c r="X24" s="59"/>
      <c r="Y24" s="34"/>
      <c r="Z24" s="33"/>
      <c r="AA24" s="34"/>
      <c r="AB24" s="66"/>
      <c r="AC24" s="67"/>
    </row>
    <row r="25" spans="1:29" ht="13.15" hidden="1" customHeight="1" x14ac:dyDescent="0.2">
      <c r="A25" s="31"/>
      <c r="B25" s="159"/>
      <c r="C25" s="27"/>
      <c r="D25" s="28"/>
      <c r="E25" s="30"/>
      <c r="F25" s="33"/>
      <c r="G25" s="34"/>
      <c r="H25" s="28"/>
      <c r="I25" s="30"/>
      <c r="J25" s="33"/>
      <c r="K25" s="34"/>
      <c r="L25" s="33"/>
      <c r="M25" s="34"/>
      <c r="N25" s="33"/>
      <c r="O25" s="34"/>
      <c r="P25" s="33"/>
      <c r="Q25" s="34"/>
      <c r="R25" s="33"/>
      <c r="S25" s="29"/>
      <c r="T25" s="33"/>
      <c r="U25" s="34"/>
      <c r="V25" s="59"/>
      <c r="W25" s="60"/>
      <c r="X25" s="59"/>
      <c r="Y25" s="34"/>
      <c r="Z25" s="33"/>
      <c r="AA25" s="34"/>
      <c r="AB25" s="66"/>
      <c r="AC25" s="67"/>
    </row>
    <row r="26" spans="1:29" ht="13.15" hidden="1" customHeight="1" x14ac:dyDescent="0.2">
      <c r="A26" s="31"/>
      <c r="B26" s="159"/>
      <c r="C26" s="27"/>
      <c r="D26" s="28"/>
      <c r="E26" s="30"/>
      <c r="F26" s="33"/>
      <c r="G26" s="34"/>
      <c r="H26" s="28"/>
      <c r="I26" s="30"/>
      <c r="J26" s="33"/>
      <c r="K26" s="34"/>
      <c r="L26" s="33"/>
      <c r="M26" s="34"/>
      <c r="N26" s="33"/>
      <c r="O26" s="34"/>
      <c r="P26" s="33"/>
      <c r="Q26" s="34"/>
      <c r="R26" s="33"/>
      <c r="S26" s="29"/>
      <c r="T26" s="33"/>
      <c r="U26" s="34"/>
      <c r="V26" s="59"/>
      <c r="W26" s="60"/>
      <c r="X26" s="59"/>
      <c r="Y26" s="34"/>
      <c r="Z26" s="33"/>
      <c r="AA26" s="34"/>
      <c r="AB26" s="66"/>
      <c r="AC26" s="67"/>
    </row>
    <row r="27" spans="1:29" ht="13.15" hidden="1" customHeight="1" x14ac:dyDescent="0.2">
      <c r="A27" s="31"/>
      <c r="B27" s="159"/>
      <c r="C27" s="27"/>
      <c r="D27" s="28"/>
      <c r="E27" s="30"/>
      <c r="F27" s="33"/>
      <c r="G27" s="34"/>
      <c r="H27" s="28"/>
      <c r="I27" s="30"/>
      <c r="J27" s="33"/>
      <c r="K27" s="34"/>
      <c r="L27" s="33"/>
      <c r="M27" s="34"/>
      <c r="N27" s="33"/>
      <c r="O27" s="34"/>
      <c r="P27" s="33"/>
      <c r="Q27" s="34"/>
      <c r="R27" s="33"/>
      <c r="S27" s="29"/>
      <c r="T27" s="33"/>
      <c r="U27" s="34"/>
      <c r="V27" s="59"/>
      <c r="W27" s="60"/>
      <c r="X27" s="59"/>
      <c r="Y27" s="34"/>
      <c r="Z27" s="33"/>
      <c r="AA27" s="34"/>
      <c r="AB27" s="66"/>
      <c r="AC27" s="67"/>
    </row>
    <row r="28" spans="1:29" ht="13.15" hidden="1" customHeight="1" x14ac:dyDescent="0.2">
      <c r="A28" s="35"/>
      <c r="B28" s="159"/>
      <c r="C28" s="27"/>
      <c r="D28" s="28"/>
      <c r="E28" s="30"/>
      <c r="F28" s="33"/>
      <c r="G28" s="34"/>
      <c r="H28" s="28"/>
      <c r="I28" s="30"/>
      <c r="J28" s="33"/>
      <c r="K28" s="34"/>
      <c r="L28" s="33"/>
      <c r="M28" s="34"/>
      <c r="N28" s="33"/>
      <c r="O28" s="34"/>
      <c r="P28" s="33"/>
      <c r="Q28" s="34"/>
      <c r="R28" s="33"/>
      <c r="S28" s="29"/>
      <c r="T28" s="33"/>
      <c r="U28" s="34"/>
      <c r="V28" s="59"/>
      <c r="W28" s="60"/>
      <c r="X28" s="59"/>
      <c r="Y28" s="34"/>
      <c r="Z28" s="33"/>
      <c r="AA28" s="34"/>
      <c r="AB28" s="66"/>
      <c r="AC28" s="67"/>
    </row>
    <row r="29" spans="1:29" x14ac:dyDescent="0.2">
      <c r="A29" s="169" t="s">
        <v>16</v>
      </c>
      <c r="B29" s="172" t="s">
        <v>35</v>
      </c>
      <c r="C29" s="188"/>
      <c r="D29" s="119">
        <v>80368.23</v>
      </c>
      <c r="E29" s="119">
        <v>422</v>
      </c>
      <c r="F29" s="122">
        <v>63014.5</v>
      </c>
      <c r="G29" s="122">
        <v>470</v>
      </c>
      <c r="H29" s="188">
        <v>63396</v>
      </c>
      <c r="I29" s="188">
        <v>565</v>
      </c>
      <c r="J29" s="125">
        <v>65054.6</v>
      </c>
      <c r="K29" s="125">
        <v>565</v>
      </c>
      <c r="L29" s="128">
        <v>70002</v>
      </c>
      <c r="M29" s="130">
        <v>580</v>
      </c>
      <c r="N29" s="125">
        <v>69796.23</v>
      </c>
      <c r="O29" s="122">
        <v>580</v>
      </c>
      <c r="P29" s="128">
        <v>73396</v>
      </c>
      <c r="Q29" s="130">
        <v>607</v>
      </c>
      <c r="R29" s="128">
        <v>68289.91</v>
      </c>
      <c r="S29" s="132">
        <v>595</v>
      </c>
      <c r="T29" s="128"/>
      <c r="U29" s="128"/>
      <c r="V29" s="125"/>
      <c r="W29" s="125"/>
      <c r="X29" s="125"/>
      <c r="Y29" s="132"/>
      <c r="Z29" s="128"/>
      <c r="AA29" s="128"/>
      <c r="AB29" s="118"/>
      <c r="AC29" s="117"/>
    </row>
    <row r="30" spans="1:29" x14ac:dyDescent="0.2">
      <c r="A30" s="173"/>
      <c r="B30" s="159"/>
      <c r="C30" s="189"/>
      <c r="D30" s="120"/>
      <c r="E30" s="120"/>
      <c r="F30" s="123"/>
      <c r="G30" s="123"/>
      <c r="H30" s="189"/>
      <c r="I30" s="189"/>
      <c r="J30" s="126"/>
      <c r="K30" s="126"/>
      <c r="L30" s="129"/>
      <c r="M30" s="131"/>
      <c r="N30" s="126"/>
      <c r="O30" s="123"/>
      <c r="P30" s="129"/>
      <c r="Q30" s="131"/>
      <c r="R30" s="129"/>
      <c r="S30" s="132"/>
      <c r="T30" s="129"/>
      <c r="U30" s="129"/>
      <c r="V30" s="126"/>
      <c r="W30" s="126"/>
      <c r="X30" s="126"/>
      <c r="Y30" s="132"/>
      <c r="Z30" s="129"/>
      <c r="AA30" s="129"/>
      <c r="AB30" s="118"/>
      <c r="AC30" s="117"/>
    </row>
    <row r="31" spans="1:29" x14ac:dyDescent="0.2">
      <c r="A31" s="173"/>
      <c r="B31" s="159"/>
      <c r="C31" s="189"/>
      <c r="D31" s="120"/>
      <c r="E31" s="120"/>
      <c r="F31" s="123"/>
      <c r="G31" s="123"/>
      <c r="H31" s="189"/>
      <c r="I31" s="189"/>
      <c r="J31" s="126"/>
      <c r="K31" s="126"/>
      <c r="L31" s="129"/>
      <c r="M31" s="131"/>
      <c r="N31" s="126"/>
      <c r="O31" s="123"/>
      <c r="P31" s="129"/>
      <c r="Q31" s="131"/>
      <c r="R31" s="129"/>
      <c r="S31" s="132"/>
      <c r="T31" s="129"/>
      <c r="U31" s="129"/>
      <c r="V31" s="126"/>
      <c r="W31" s="126"/>
      <c r="X31" s="126"/>
      <c r="Y31" s="132"/>
      <c r="Z31" s="129"/>
      <c r="AA31" s="129"/>
      <c r="AB31" s="118"/>
      <c r="AC31" s="117"/>
    </row>
    <row r="32" spans="1:29" x14ac:dyDescent="0.2">
      <c r="A32" s="173"/>
      <c r="B32" s="159"/>
      <c r="C32" s="189"/>
      <c r="D32" s="120"/>
      <c r="E32" s="120"/>
      <c r="F32" s="123"/>
      <c r="G32" s="123"/>
      <c r="H32" s="189"/>
      <c r="I32" s="189"/>
      <c r="J32" s="126"/>
      <c r="K32" s="126"/>
      <c r="L32" s="129"/>
      <c r="M32" s="131"/>
      <c r="N32" s="126"/>
      <c r="O32" s="123"/>
      <c r="P32" s="129"/>
      <c r="Q32" s="131"/>
      <c r="R32" s="129"/>
      <c r="S32" s="132"/>
      <c r="T32" s="129"/>
      <c r="U32" s="129"/>
      <c r="V32" s="126"/>
      <c r="W32" s="126"/>
      <c r="X32" s="126"/>
      <c r="Y32" s="132"/>
      <c r="Z32" s="129"/>
      <c r="AA32" s="129"/>
      <c r="AB32" s="118"/>
      <c r="AC32" s="117"/>
    </row>
    <row r="33" spans="1:29" ht="6" customHeight="1" x14ac:dyDescent="0.2">
      <c r="A33" s="173"/>
      <c r="B33" s="159"/>
      <c r="C33" s="189"/>
      <c r="D33" s="120"/>
      <c r="E33" s="120"/>
      <c r="F33" s="123"/>
      <c r="G33" s="123"/>
      <c r="H33" s="189"/>
      <c r="I33" s="189"/>
      <c r="J33" s="126"/>
      <c r="K33" s="126"/>
      <c r="L33" s="129"/>
      <c r="M33" s="131"/>
      <c r="N33" s="126"/>
      <c r="O33" s="123"/>
      <c r="P33" s="129"/>
      <c r="Q33" s="131"/>
      <c r="R33" s="129"/>
      <c r="S33" s="132"/>
      <c r="T33" s="129"/>
      <c r="U33" s="129"/>
      <c r="V33" s="126"/>
      <c r="W33" s="126"/>
      <c r="X33" s="126"/>
      <c r="Y33" s="132"/>
      <c r="Z33" s="129"/>
      <c r="AA33" s="129"/>
      <c r="AB33" s="118"/>
      <c r="AC33" s="117"/>
    </row>
    <row r="34" spans="1:29" ht="13.15" hidden="1" customHeight="1" x14ac:dyDescent="0.2">
      <c r="A34" s="173"/>
      <c r="B34" s="159"/>
      <c r="C34" s="189"/>
      <c r="D34" s="36"/>
      <c r="E34" s="36"/>
      <c r="F34" s="37"/>
      <c r="G34" s="37"/>
      <c r="H34" s="189"/>
      <c r="I34" s="189"/>
      <c r="J34" s="126"/>
      <c r="K34" s="126"/>
      <c r="L34" s="129"/>
      <c r="M34" s="131"/>
      <c r="N34" s="126"/>
      <c r="O34" s="38"/>
      <c r="P34" s="129"/>
      <c r="Q34" s="131"/>
      <c r="R34" s="129"/>
      <c r="S34" s="132"/>
      <c r="T34" s="129"/>
      <c r="U34" s="129"/>
      <c r="V34" s="126"/>
      <c r="W34" s="126"/>
      <c r="X34" s="126"/>
      <c r="Y34" s="132"/>
      <c r="Z34" s="129"/>
      <c r="AA34" s="129"/>
      <c r="AB34" s="66"/>
      <c r="AC34" s="67"/>
    </row>
    <row r="35" spans="1:29" ht="13.15" hidden="1" customHeight="1" x14ac:dyDescent="0.2">
      <c r="A35" s="173"/>
      <c r="B35" s="159"/>
      <c r="C35" s="189"/>
      <c r="D35" s="36"/>
      <c r="E35" s="36"/>
      <c r="F35" s="37"/>
      <c r="G35" s="37"/>
      <c r="H35" s="189"/>
      <c r="I35" s="189"/>
      <c r="J35" s="126"/>
      <c r="K35" s="126"/>
      <c r="L35" s="129"/>
      <c r="M35" s="131"/>
      <c r="N35" s="126"/>
      <c r="O35" s="38"/>
      <c r="P35" s="129"/>
      <c r="Q35" s="131"/>
      <c r="R35" s="129"/>
      <c r="S35" s="132"/>
      <c r="T35" s="129"/>
      <c r="U35" s="129"/>
      <c r="V35" s="126"/>
      <c r="W35" s="126"/>
      <c r="X35" s="126"/>
      <c r="Y35" s="132"/>
      <c r="Z35" s="129"/>
      <c r="AA35" s="129"/>
      <c r="AB35" s="66"/>
      <c r="AC35" s="67"/>
    </row>
    <row r="36" spans="1:29" ht="13.15" hidden="1" customHeight="1" x14ac:dyDescent="0.2">
      <c r="A36" s="173"/>
      <c r="B36" s="159"/>
      <c r="C36" s="189"/>
      <c r="D36" s="36"/>
      <c r="E36" s="36"/>
      <c r="F36" s="37"/>
      <c r="G36" s="37"/>
      <c r="H36" s="189"/>
      <c r="I36" s="189"/>
      <c r="J36" s="126"/>
      <c r="K36" s="126"/>
      <c r="L36" s="129"/>
      <c r="M36" s="131"/>
      <c r="N36" s="126"/>
      <c r="O36" s="38"/>
      <c r="P36" s="129"/>
      <c r="Q36" s="131"/>
      <c r="R36" s="129"/>
      <c r="S36" s="132"/>
      <c r="T36" s="129"/>
      <c r="U36" s="129"/>
      <c r="V36" s="126"/>
      <c r="W36" s="126"/>
      <c r="X36" s="126"/>
      <c r="Y36" s="132"/>
      <c r="Z36" s="129"/>
      <c r="AA36" s="129"/>
      <c r="AB36" s="66"/>
      <c r="AC36" s="67"/>
    </row>
    <row r="37" spans="1:29" s="39" customFormat="1" ht="13.15" hidden="1" customHeight="1" x14ac:dyDescent="0.2">
      <c r="A37" s="173"/>
      <c r="B37" s="159"/>
      <c r="C37" s="189"/>
      <c r="D37" s="36"/>
      <c r="E37" s="36"/>
      <c r="F37" s="37"/>
      <c r="G37" s="37"/>
      <c r="H37" s="189"/>
      <c r="I37" s="189"/>
      <c r="J37" s="126"/>
      <c r="K37" s="126"/>
      <c r="L37" s="129"/>
      <c r="M37" s="131"/>
      <c r="N37" s="126"/>
      <c r="O37" s="38"/>
      <c r="P37" s="129"/>
      <c r="Q37" s="131"/>
      <c r="R37" s="129"/>
      <c r="S37" s="132"/>
      <c r="T37" s="129"/>
      <c r="U37" s="129"/>
      <c r="V37" s="126"/>
      <c r="W37" s="126"/>
      <c r="X37" s="126"/>
      <c r="Y37" s="132"/>
      <c r="Z37" s="129"/>
      <c r="AA37" s="129"/>
      <c r="AB37" s="69"/>
      <c r="AC37" s="70"/>
    </row>
    <row r="38" spans="1:29" ht="13.15" hidden="1" customHeight="1" x14ac:dyDescent="0.2">
      <c r="A38" s="173"/>
      <c r="B38" s="159"/>
      <c r="C38" s="189"/>
      <c r="D38" s="36"/>
      <c r="E38" s="36"/>
      <c r="F38" s="37"/>
      <c r="G38" s="37"/>
      <c r="H38" s="189"/>
      <c r="I38" s="189"/>
      <c r="J38" s="126"/>
      <c r="K38" s="126"/>
      <c r="L38" s="129"/>
      <c r="M38" s="131"/>
      <c r="N38" s="126"/>
      <c r="O38" s="38"/>
      <c r="P38" s="129"/>
      <c r="Q38" s="131"/>
      <c r="R38" s="129"/>
      <c r="S38" s="132"/>
      <c r="T38" s="129"/>
      <c r="U38" s="129"/>
      <c r="V38" s="126"/>
      <c r="W38" s="126"/>
      <c r="X38" s="126"/>
      <c r="Y38" s="132"/>
      <c r="Z38" s="129"/>
      <c r="AA38" s="129"/>
      <c r="AB38" s="66"/>
      <c r="AC38" s="67"/>
    </row>
    <row r="39" spans="1:29" ht="13.15" hidden="1" customHeight="1" x14ac:dyDescent="0.2">
      <c r="A39" s="173"/>
      <c r="B39" s="159"/>
      <c r="C39" s="189"/>
      <c r="D39" s="36"/>
      <c r="E39" s="36"/>
      <c r="F39" s="37"/>
      <c r="G39" s="37"/>
      <c r="H39" s="189"/>
      <c r="I39" s="189"/>
      <c r="J39" s="126"/>
      <c r="K39" s="126"/>
      <c r="L39" s="129"/>
      <c r="M39" s="131"/>
      <c r="N39" s="126"/>
      <c r="O39" s="38"/>
      <c r="P39" s="129"/>
      <c r="Q39" s="131"/>
      <c r="R39" s="129"/>
      <c r="S39" s="132"/>
      <c r="T39" s="129"/>
      <c r="U39" s="129"/>
      <c r="V39" s="126"/>
      <c r="W39" s="126"/>
      <c r="X39" s="126"/>
      <c r="Y39" s="132"/>
      <c r="Z39" s="129"/>
      <c r="AA39" s="129"/>
      <c r="AB39" s="66"/>
      <c r="AC39" s="67"/>
    </row>
    <row r="40" spans="1:29" ht="13.15" hidden="1" customHeight="1" x14ac:dyDescent="0.2">
      <c r="A40" s="173"/>
      <c r="B40" s="159"/>
      <c r="C40" s="189"/>
      <c r="D40" s="36"/>
      <c r="E40" s="36"/>
      <c r="F40" s="37"/>
      <c r="G40" s="37"/>
      <c r="H40" s="189"/>
      <c r="I40" s="189"/>
      <c r="J40" s="126"/>
      <c r="K40" s="126"/>
      <c r="L40" s="129"/>
      <c r="M40" s="131"/>
      <c r="N40" s="126"/>
      <c r="O40" s="38"/>
      <c r="P40" s="129"/>
      <c r="Q40" s="131"/>
      <c r="R40" s="129"/>
      <c r="S40" s="132"/>
      <c r="T40" s="129"/>
      <c r="U40" s="129"/>
      <c r="V40" s="126"/>
      <c r="W40" s="126"/>
      <c r="X40" s="126"/>
      <c r="Y40" s="132"/>
      <c r="Z40" s="129"/>
      <c r="AA40" s="129"/>
      <c r="AB40" s="66"/>
      <c r="AC40" s="67"/>
    </row>
    <row r="41" spans="1:29" ht="24.6" hidden="1" customHeight="1" x14ac:dyDescent="0.2">
      <c r="A41" s="173"/>
      <c r="B41" s="159"/>
      <c r="C41" s="190"/>
      <c r="D41" s="40"/>
      <c r="E41" s="40"/>
      <c r="F41" s="41"/>
      <c r="G41" s="41"/>
      <c r="H41" s="190"/>
      <c r="I41" s="190"/>
      <c r="J41" s="127"/>
      <c r="K41" s="127"/>
      <c r="L41" s="137"/>
      <c r="M41" s="138"/>
      <c r="N41" s="127"/>
      <c r="O41" s="42"/>
      <c r="P41" s="137"/>
      <c r="Q41" s="138"/>
      <c r="R41" s="137"/>
      <c r="S41" s="132"/>
      <c r="T41" s="137"/>
      <c r="U41" s="137"/>
      <c r="V41" s="127"/>
      <c r="W41" s="127"/>
      <c r="X41" s="127"/>
      <c r="Y41" s="132"/>
      <c r="Z41" s="137"/>
      <c r="AA41" s="137"/>
      <c r="AB41" s="66"/>
      <c r="AC41" s="67"/>
    </row>
    <row r="42" spans="1:29" ht="15.6" customHeight="1" x14ac:dyDescent="0.2">
      <c r="A42" s="169" t="s">
        <v>17</v>
      </c>
      <c r="B42" s="110" t="s">
        <v>36</v>
      </c>
      <c r="C42" s="188"/>
      <c r="D42" s="119">
        <v>21723.1</v>
      </c>
      <c r="E42" s="119">
        <v>139</v>
      </c>
      <c r="F42" s="122">
        <v>16614.7</v>
      </c>
      <c r="G42" s="122">
        <v>134</v>
      </c>
      <c r="H42" s="188">
        <v>19340</v>
      </c>
      <c r="I42" s="188">
        <v>130</v>
      </c>
      <c r="J42" s="125">
        <v>17076.89</v>
      </c>
      <c r="K42" s="125">
        <v>130</v>
      </c>
      <c r="L42" s="128">
        <v>19340</v>
      </c>
      <c r="M42" s="130">
        <v>141</v>
      </c>
      <c r="N42" s="125">
        <v>18763.5</v>
      </c>
      <c r="O42" s="122">
        <v>137</v>
      </c>
      <c r="P42" s="128">
        <v>19340</v>
      </c>
      <c r="Q42" s="130">
        <v>140</v>
      </c>
      <c r="R42" s="128">
        <v>16011.2</v>
      </c>
      <c r="S42" s="132">
        <v>141</v>
      </c>
      <c r="T42" s="128"/>
      <c r="U42" s="128"/>
      <c r="V42" s="125"/>
      <c r="W42" s="125"/>
      <c r="X42" s="125"/>
      <c r="Y42" s="132"/>
      <c r="Z42" s="128"/>
      <c r="AA42" s="128"/>
      <c r="AB42" s="118"/>
      <c r="AC42" s="117"/>
    </row>
    <row r="43" spans="1:29" ht="31.15" customHeight="1" x14ac:dyDescent="0.2">
      <c r="A43" s="177"/>
      <c r="B43" s="111" t="s">
        <v>37</v>
      </c>
      <c r="C43" s="189"/>
      <c r="D43" s="121"/>
      <c r="E43" s="121"/>
      <c r="F43" s="124"/>
      <c r="G43" s="124"/>
      <c r="H43" s="189"/>
      <c r="I43" s="189"/>
      <c r="J43" s="126"/>
      <c r="K43" s="126"/>
      <c r="L43" s="129"/>
      <c r="M43" s="131"/>
      <c r="N43" s="126"/>
      <c r="O43" s="124"/>
      <c r="P43" s="129"/>
      <c r="Q43" s="131"/>
      <c r="R43" s="129"/>
      <c r="S43" s="132"/>
      <c r="T43" s="129"/>
      <c r="U43" s="129"/>
      <c r="V43" s="126"/>
      <c r="W43" s="126"/>
      <c r="X43" s="126"/>
      <c r="Y43" s="132"/>
      <c r="Z43" s="129"/>
      <c r="AA43" s="129"/>
      <c r="AB43" s="118"/>
      <c r="AC43" s="117"/>
    </row>
    <row r="44" spans="1:29" ht="13.15" customHeight="1" x14ac:dyDescent="0.2">
      <c r="A44" s="169" t="s">
        <v>18</v>
      </c>
      <c r="B44" s="120" t="s">
        <v>38</v>
      </c>
      <c r="C44" s="119"/>
      <c r="D44" s="119">
        <v>1117</v>
      </c>
      <c r="E44" s="119">
        <v>16</v>
      </c>
      <c r="F44" s="122">
        <v>1117</v>
      </c>
      <c r="G44" s="122">
        <v>15</v>
      </c>
      <c r="H44" s="119">
        <v>349</v>
      </c>
      <c r="I44" s="122">
        <v>4</v>
      </c>
      <c r="J44" s="122">
        <v>215</v>
      </c>
      <c r="K44" s="122">
        <v>4</v>
      </c>
      <c r="L44" s="119"/>
      <c r="M44" s="122"/>
      <c r="N44" s="122"/>
      <c r="O44" s="122"/>
      <c r="P44" s="142"/>
      <c r="Q44" s="142"/>
      <c r="R44" s="142"/>
      <c r="S44" s="142"/>
      <c r="T44" s="142"/>
      <c r="U44" s="142"/>
      <c r="V44" s="142"/>
      <c r="W44" s="142"/>
      <c r="X44" s="142"/>
      <c r="Y44" s="142"/>
      <c r="Z44" s="142"/>
      <c r="AA44" s="142"/>
      <c r="AB44" s="142"/>
      <c r="AC44" s="145"/>
    </row>
    <row r="45" spans="1:29" x14ac:dyDescent="0.2">
      <c r="A45" s="173"/>
      <c r="B45" s="120"/>
      <c r="C45" s="120"/>
      <c r="D45" s="120"/>
      <c r="E45" s="120"/>
      <c r="F45" s="123"/>
      <c r="G45" s="123"/>
      <c r="H45" s="120"/>
      <c r="I45" s="123"/>
      <c r="J45" s="123"/>
      <c r="K45" s="123"/>
      <c r="L45" s="120"/>
      <c r="M45" s="123"/>
      <c r="N45" s="123"/>
      <c r="O45" s="123"/>
      <c r="P45" s="143"/>
      <c r="Q45" s="143"/>
      <c r="R45" s="143"/>
      <c r="S45" s="143"/>
      <c r="T45" s="143"/>
      <c r="U45" s="143"/>
      <c r="V45" s="143"/>
      <c r="W45" s="143"/>
      <c r="X45" s="143"/>
      <c r="Y45" s="143"/>
      <c r="Z45" s="143"/>
      <c r="AA45" s="143"/>
      <c r="AB45" s="143"/>
      <c r="AC45" s="146"/>
    </row>
    <row r="46" spans="1:29" x14ac:dyDescent="0.2">
      <c r="A46" s="173"/>
      <c r="B46" s="120"/>
      <c r="C46" s="120"/>
      <c r="D46" s="120"/>
      <c r="E46" s="120"/>
      <c r="F46" s="123"/>
      <c r="G46" s="123"/>
      <c r="H46" s="120"/>
      <c r="I46" s="123"/>
      <c r="J46" s="123"/>
      <c r="K46" s="123"/>
      <c r="L46" s="120"/>
      <c r="M46" s="123"/>
      <c r="N46" s="123"/>
      <c r="O46" s="123"/>
      <c r="P46" s="143"/>
      <c r="Q46" s="143"/>
      <c r="R46" s="143"/>
      <c r="S46" s="143"/>
      <c r="T46" s="143"/>
      <c r="U46" s="143"/>
      <c r="V46" s="143"/>
      <c r="W46" s="143"/>
      <c r="X46" s="143"/>
      <c r="Y46" s="143"/>
      <c r="Z46" s="143"/>
      <c r="AA46" s="143"/>
      <c r="AB46" s="143"/>
      <c r="AC46" s="146"/>
    </row>
    <row r="47" spans="1:29" x14ac:dyDescent="0.2">
      <c r="A47" s="173"/>
      <c r="B47" s="120"/>
      <c r="C47" s="120"/>
      <c r="D47" s="120"/>
      <c r="E47" s="120"/>
      <c r="F47" s="123"/>
      <c r="G47" s="123"/>
      <c r="H47" s="120"/>
      <c r="I47" s="123"/>
      <c r="J47" s="123"/>
      <c r="K47" s="123"/>
      <c r="L47" s="120"/>
      <c r="M47" s="123"/>
      <c r="N47" s="123"/>
      <c r="O47" s="123"/>
      <c r="P47" s="143"/>
      <c r="Q47" s="143"/>
      <c r="R47" s="143"/>
      <c r="S47" s="143"/>
      <c r="T47" s="143"/>
      <c r="U47" s="143"/>
      <c r="V47" s="143"/>
      <c r="W47" s="143"/>
      <c r="X47" s="143"/>
      <c r="Y47" s="143"/>
      <c r="Z47" s="143"/>
      <c r="AA47" s="143"/>
      <c r="AB47" s="143"/>
      <c r="AC47" s="146"/>
    </row>
    <row r="48" spans="1:29" x14ac:dyDescent="0.2">
      <c r="A48" s="173"/>
      <c r="B48" s="120"/>
      <c r="C48" s="121"/>
      <c r="D48" s="121"/>
      <c r="E48" s="121"/>
      <c r="F48" s="124"/>
      <c r="G48" s="124"/>
      <c r="H48" s="121"/>
      <c r="I48" s="124"/>
      <c r="J48" s="124"/>
      <c r="K48" s="124"/>
      <c r="L48" s="121"/>
      <c r="M48" s="124"/>
      <c r="N48" s="124"/>
      <c r="O48" s="124"/>
      <c r="P48" s="144"/>
      <c r="Q48" s="144"/>
      <c r="R48" s="144"/>
      <c r="S48" s="144"/>
      <c r="T48" s="144"/>
      <c r="U48" s="144"/>
      <c r="V48" s="144"/>
      <c r="W48" s="144"/>
      <c r="X48" s="144"/>
      <c r="Y48" s="144"/>
      <c r="Z48" s="144"/>
      <c r="AA48" s="144"/>
      <c r="AB48" s="144"/>
      <c r="AC48" s="147"/>
    </row>
    <row r="49" spans="1:29" ht="13.15" customHeight="1" x14ac:dyDescent="0.2">
      <c r="A49" s="181" t="s">
        <v>40</v>
      </c>
      <c r="B49" s="178" t="s">
        <v>39</v>
      </c>
      <c r="C49" s="119"/>
      <c r="D49" s="119">
        <v>136763</v>
      </c>
      <c r="E49" s="119">
        <v>636</v>
      </c>
      <c r="F49" s="122">
        <v>81221.2</v>
      </c>
      <c r="G49" s="122">
        <v>618</v>
      </c>
      <c r="H49" s="119">
        <v>130079</v>
      </c>
      <c r="I49" s="119">
        <v>593</v>
      </c>
      <c r="J49" s="122">
        <v>86314.5</v>
      </c>
      <c r="K49" s="122">
        <v>593</v>
      </c>
      <c r="L49" s="119"/>
      <c r="M49" s="119"/>
      <c r="N49" s="122"/>
      <c r="O49" s="122"/>
      <c r="P49" s="134"/>
      <c r="Q49" s="134"/>
      <c r="R49" s="134"/>
      <c r="S49" s="134"/>
      <c r="T49" s="134"/>
      <c r="U49" s="134"/>
      <c r="V49" s="134"/>
      <c r="W49" s="134"/>
      <c r="X49" s="134"/>
      <c r="Y49" s="134"/>
      <c r="Z49" s="134"/>
      <c r="AA49" s="134"/>
      <c r="AB49" s="134"/>
      <c r="AC49" s="139"/>
    </row>
    <row r="50" spans="1:29" ht="13.15" customHeight="1" x14ac:dyDescent="0.2">
      <c r="A50" s="182"/>
      <c r="B50" s="179"/>
      <c r="C50" s="120"/>
      <c r="D50" s="120"/>
      <c r="E50" s="120"/>
      <c r="F50" s="123"/>
      <c r="G50" s="123"/>
      <c r="H50" s="120"/>
      <c r="I50" s="120"/>
      <c r="J50" s="123"/>
      <c r="K50" s="123"/>
      <c r="L50" s="120"/>
      <c r="M50" s="120"/>
      <c r="N50" s="123"/>
      <c r="O50" s="123"/>
      <c r="P50" s="135"/>
      <c r="Q50" s="135"/>
      <c r="R50" s="135"/>
      <c r="S50" s="135"/>
      <c r="T50" s="135"/>
      <c r="U50" s="135"/>
      <c r="V50" s="135"/>
      <c r="W50" s="135"/>
      <c r="X50" s="135"/>
      <c r="Y50" s="135"/>
      <c r="Z50" s="135"/>
      <c r="AA50" s="135"/>
      <c r="AB50" s="135"/>
      <c r="AC50" s="140"/>
    </row>
    <row r="51" spans="1:29" ht="13.15" customHeight="1" x14ac:dyDescent="0.2">
      <c r="A51" s="182"/>
      <c r="B51" s="179"/>
      <c r="C51" s="120"/>
      <c r="D51" s="120"/>
      <c r="E51" s="120"/>
      <c r="F51" s="123"/>
      <c r="G51" s="123"/>
      <c r="H51" s="120"/>
      <c r="I51" s="120"/>
      <c r="J51" s="123"/>
      <c r="K51" s="123"/>
      <c r="L51" s="120"/>
      <c r="M51" s="120"/>
      <c r="N51" s="123"/>
      <c r="O51" s="123"/>
      <c r="P51" s="135"/>
      <c r="Q51" s="135"/>
      <c r="R51" s="135"/>
      <c r="S51" s="135"/>
      <c r="T51" s="135"/>
      <c r="U51" s="135"/>
      <c r="V51" s="135"/>
      <c r="W51" s="135"/>
      <c r="X51" s="135"/>
      <c r="Y51" s="135"/>
      <c r="Z51" s="135"/>
      <c r="AA51" s="135"/>
      <c r="AB51" s="135"/>
      <c r="AC51" s="140"/>
    </row>
    <row r="52" spans="1:29" ht="13.15" customHeight="1" x14ac:dyDescent="0.2">
      <c r="A52" s="182"/>
      <c r="B52" s="179"/>
      <c r="C52" s="120"/>
      <c r="D52" s="120"/>
      <c r="E52" s="120"/>
      <c r="F52" s="123"/>
      <c r="G52" s="123"/>
      <c r="H52" s="120"/>
      <c r="I52" s="120"/>
      <c r="J52" s="123"/>
      <c r="K52" s="123"/>
      <c r="L52" s="120"/>
      <c r="M52" s="120"/>
      <c r="N52" s="123"/>
      <c r="O52" s="123"/>
      <c r="P52" s="135"/>
      <c r="Q52" s="135"/>
      <c r="R52" s="135"/>
      <c r="S52" s="135"/>
      <c r="T52" s="135"/>
      <c r="U52" s="135"/>
      <c r="V52" s="135"/>
      <c r="W52" s="135"/>
      <c r="X52" s="135"/>
      <c r="Y52" s="135"/>
      <c r="Z52" s="135"/>
      <c r="AA52" s="135"/>
      <c r="AB52" s="135"/>
      <c r="AC52" s="140"/>
    </row>
    <row r="53" spans="1:29" ht="13.15" customHeight="1" x14ac:dyDescent="0.2">
      <c r="A53" s="182"/>
      <c r="B53" s="179"/>
      <c r="C53" s="120"/>
      <c r="D53" s="120"/>
      <c r="E53" s="120"/>
      <c r="F53" s="123"/>
      <c r="G53" s="123"/>
      <c r="H53" s="120"/>
      <c r="I53" s="120"/>
      <c r="J53" s="123"/>
      <c r="K53" s="123"/>
      <c r="L53" s="120"/>
      <c r="M53" s="120"/>
      <c r="N53" s="123"/>
      <c r="O53" s="123"/>
      <c r="P53" s="135"/>
      <c r="Q53" s="135"/>
      <c r="R53" s="135"/>
      <c r="S53" s="135"/>
      <c r="T53" s="135"/>
      <c r="U53" s="135"/>
      <c r="V53" s="135"/>
      <c r="W53" s="135"/>
      <c r="X53" s="135"/>
      <c r="Y53" s="135"/>
      <c r="Z53" s="135"/>
      <c r="AA53" s="135"/>
      <c r="AB53" s="135"/>
      <c r="AC53" s="140"/>
    </row>
    <row r="54" spans="1:29" ht="2.4500000000000002" customHeight="1" x14ac:dyDescent="0.2">
      <c r="A54" s="182"/>
      <c r="B54" s="179"/>
      <c r="C54" s="120"/>
      <c r="D54" s="43"/>
      <c r="E54" s="120"/>
      <c r="F54" s="44"/>
      <c r="G54" s="44"/>
      <c r="H54" s="120"/>
      <c r="I54" s="120"/>
      <c r="J54" s="123"/>
      <c r="K54" s="123"/>
      <c r="L54" s="120"/>
      <c r="M54" s="120"/>
      <c r="N54" s="123"/>
      <c r="O54" s="123"/>
      <c r="P54" s="135"/>
      <c r="Q54" s="135"/>
      <c r="R54" s="135"/>
      <c r="S54" s="135"/>
      <c r="T54" s="135"/>
      <c r="U54" s="135"/>
      <c r="V54" s="135"/>
      <c r="W54" s="135"/>
      <c r="X54" s="135"/>
      <c r="Y54" s="135"/>
      <c r="Z54" s="135"/>
      <c r="AA54" s="135"/>
      <c r="AB54" s="135"/>
      <c r="AC54" s="140"/>
    </row>
    <row r="55" spans="1:29" ht="13.15" hidden="1" customHeight="1" x14ac:dyDescent="0.2">
      <c r="A55" s="182"/>
      <c r="B55" s="179"/>
      <c r="C55" s="120"/>
      <c r="D55" s="43"/>
      <c r="E55" s="43"/>
      <c r="F55" s="44"/>
      <c r="G55" s="44"/>
      <c r="H55" s="120"/>
      <c r="I55" s="120"/>
      <c r="J55" s="123"/>
      <c r="K55" s="123"/>
      <c r="L55" s="120"/>
      <c r="M55" s="120"/>
      <c r="N55" s="123"/>
      <c r="O55" s="123"/>
      <c r="P55" s="135"/>
      <c r="Q55" s="135"/>
      <c r="R55" s="135"/>
      <c r="S55" s="135"/>
      <c r="T55" s="135"/>
      <c r="U55" s="135"/>
      <c r="V55" s="135"/>
      <c r="W55" s="135"/>
      <c r="X55" s="135"/>
      <c r="Y55" s="135"/>
      <c r="Z55" s="135"/>
      <c r="AA55" s="135"/>
      <c r="AB55" s="135"/>
      <c r="AC55" s="140"/>
    </row>
    <row r="56" spans="1:29" ht="13.15" hidden="1" customHeight="1" x14ac:dyDescent="0.2">
      <c r="A56" s="182"/>
      <c r="B56" s="179"/>
      <c r="C56" s="120"/>
      <c r="D56" s="43"/>
      <c r="E56" s="43"/>
      <c r="F56" s="44"/>
      <c r="G56" s="44"/>
      <c r="H56" s="120"/>
      <c r="I56" s="120"/>
      <c r="J56" s="123"/>
      <c r="K56" s="123"/>
      <c r="L56" s="120"/>
      <c r="M56" s="120"/>
      <c r="N56" s="123"/>
      <c r="O56" s="123"/>
      <c r="P56" s="135"/>
      <c r="Q56" s="135"/>
      <c r="R56" s="135"/>
      <c r="S56" s="135"/>
      <c r="T56" s="135"/>
      <c r="U56" s="135"/>
      <c r="V56" s="135"/>
      <c r="W56" s="135"/>
      <c r="X56" s="135"/>
      <c r="Y56" s="135"/>
      <c r="Z56" s="135"/>
      <c r="AA56" s="135"/>
      <c r="AB56" s="135"/>
      <c r="AC56" s="140"/>
    </row>
    <row r="57" spans="1:29" ht="13.15" hidden="1" customHeight="1" x14ac:dyDescent="0.2">
      <c r="A57" s="182"/>
      <c r="B57" s="179"/>
      <c r="C57" s="120"/>
      <c r="D57" s="43"/>
      <c r="E57" s="43"/>
      <c r="F57" s="44"/>
      <c r="G57" s="44"/>
      <c r="H57" s="120"/>
      <c r="I57" s="120"/>
      <c r="J57" s="123"/>
      <c r="K57" s="123"/>
      <c r="L57" s="120"/>
      <c r="M57" s="120"/>
      <c r="N57" s="123"/>
      <c r="O57" s="123"/>
      <c r="P57" s="135"/>
      <c r="Q57" s="135"/>
      <c r="R57" s="135"/>
      <c r="S57" s="135"/>
      <c r="T57" s="135"/>
      <c r="U57" s="135"/>
      <c r="V57" s="135"/>
      <c r="W57" s="135"/>
      <c r="X57" s="135"/>
      <c r="Y57" s="135"/>
      <c r="Z57" s="135"/>
      <c r="AA57" s="135"/>
      <c r="AB57" s="135"/>
      <c r="AC57" s="140"/>
    </row>
    <row r="58" spans="1:29" ht="13.9" hidden="1" customHeight="1" x14ac:dyDescent="0.2">
      <c r="A58" s="183"/>
      <c r="B58" s="180"/>
      <c r="C58" s="121"/>
      <c r="D58" s="45"/>
      <c r="E58" s="45"/>
      <c r="F58" s="46"/>
      <c r="G58" s="46"/>
      <c r="H58" s="121"/>
      <c r="I58" s="121"/>
      <c r="J58" s="124"/>
      <c r="K58" s="124"/>
      <c r="L58" s="121"/>
      <c r="M58" s="121"/>
      <c r="N58" s="124"/>
      <c r="O58" s="124"/>
      <c r="P58" s="136"/>
      <c r="Q58" s="136"/>
      <c r="R58" s="136"/>
      <c r="S58" s="136"/>
      <c r="T58" s="136"/>
      <c r="U58" s="136"/>
      <c r="V58" s="136"/>
      <c r="W58" s="136"/>
      <c r="X58" s="136"/>
      <c r="Y58" s="136"/>
      <c r="Z58" s="136"/>
      <c r="AA58" s="136"/>
      <c r="AB58" s="136"/>
      <c r="AC58" s="141"/>
    </row>
    <row r="59" spans="1:29" ht="63.75" x14ac:dyDescent="0.2">
      <c r="A59" s="169" t="s">
        <v>43</v>
      </c>
      <c r="B59" s="110" t="s">
        <v>41</v>
      </c>
      <c r="C59" s="119"/>
      <c r="D59" s="119">
        <v>77038</v>
      </c>
      <c r="E59" s="119">
        <v>611</v>
      </c>
      <c r="F59" s="122">
        <v>52810.2</v>
      </c>
      <c r="G59" s="122">
        <v>585</v>
      </c>
      <c r="H59" s="119">
        <v>75935</v>
      </c>
      <c r="I59" s="119">
        <v>592</v>
      </c>
      <c r="J59" s="122">
        <v>46586.5</v>
      </c>
      <c r="K59" s="122">
        <v>592</v>
      </c>
      <c r="L59" s="119"/>
      <c r="M59" s="119"/>
      <c r="N59" s="122"/>
      <c r="O59" s="122"/>
      <c r="P59" s="134"/>
      <c r="Q59" s="134"/>
      <c r="R59" s="134"/>
      <c r="S59" s="134"/>
      <c r="T59" s="134"/>
      <c r="U59" s="134"/>
      <c r="V59" s="134"/>
      <c r="W59" s="134"/>
      <c r="X59" s="134"/>
      <c r="Y59" s="134"/>
      <c r="Z59" s="134"/>
      <c r="AA59" s="134"/>
      <c r="AB59" s="134"/>
      <c r="AC59" s="139"/>
    </row>
    <row r="60" spans="1:29" ht="38.450000000000003" customHeight="1" x14ac:dyDescent="0.2">
      <c r="A60" s="173"/>
      <c r="B60" s="112" t="s">
        <v>42</v>
      </c>
      <c r="C60" s="121"/>
      <c r="D60" s="121"/>
      <c r="E60" s="121"/>
      <c r="F60" s="124"/>
      <c r="G60" s="124"/>
      <c r="H60" s="121"/>
      <c r="I60" s="121"/>
      <c r="J60" s="124"/>
      <c r="K60" s="124"/>
      <c r="L60" s="121"/>
      <c r="M60" s="121"/>
      <c r="N60" s="124"/>
      <c r="O60" s="124"/>
      <c r="P60" s="136"/>
      <c r="Q60" s="136"/>
      <c r="R60" s="136"/>
      <c r="S60" s="136"/>
      <c r="T60" s="136"/>
      <c r="U60" s="136"/>
      <c r="V60" s="136"/>
      <c r="W60" s="136"/>
      <c r="X60" s="136"/>
      <c r="Y60" s="136"/>
      <c r="Z60" s="136"/>
      <c r="AA60" s="136"/>
      <c r="AB60" s="136"/>
      <c r="AC60" s="141"/>
    </row>
    <row r="61" spans="1:29" ht="94.5" customHeight="1" x14ac:dyDescent="0.2">
      <c r="A61" s="169" t="s">
        <v>46</v>
      </c>
      <c r="B61" s="110" t="s">
        <v>44</v>
      </c>
      <c r="C61" s="119"/>
      <c r="D61" s="119">
        <v>62955.3</v>
      </c>
      <c r="E61" s="119">
        <v>585</v>
      </c>
      <c r="F61" s="122">
        <v>54979.199999999997</v>
      </c>
      <c r="G61" s="122">
        <v>601</v>
      </c>
      <c r="H61" s="119">
        <v>62122.5</v>
      </c>
      <c r="I61" s="119">
        <v>657</v>
      </c>
      <c r="J61" s="122">
        <v>46094.46</v>
      </c>
      <c r="K61" s="122">
        <v>657</v>
      </c>
      <c r="L61" s="119"/>
      <c r="M61" s="119"/>
      <c r="N61" s="122"/>
      <c r="O61" s="122"/>
      <c r="P61" s="134"/>
      <c r="Q61" s="134"/>
      <c r="R61" s="134"/>
      <c r="S61" s="134"/>
      <c r="T61" s="134"/>
      <c r="U61" s="134"/>
      <c r="V61" s="134"/>
      <c r="W61" s="134"/>
      <c r="X61" s="134"/>
      <c r="Y61" s="134"/>
      <c r="Z61" s="134"/>
      <c r="AA61" s="134"/>
      <c r="AB61" s="134"/>
      <c r="AC61" s="139"/>
    </row>
    <row r="62" spans="1:29" x14ac:dyDescent="0.2">
      <c r="A62" s="173"/>
      <c r="B62" s="112" t="s">
        <v>45</v>
      </c>
      <c r="C62" s="121"/>
      <c r="D62" s="121"/>
      <c r="E62" s="121"/>
      <c r="F62" s="124"/>
      <c r="G62" s="124"/>
      <c r="H62" s="121"/>
      <c r="I62" s="121"/>
      <c r="J62" s="124"/>
      <c r="K62" s="124"/>
      <c r="L62" s="121"/>
      <c r="M62" s="121"/>
      <c r="N62" s="124"/>
      <c r="O62" s="124"/>
      <c r="P62" s="136"/>
      <c r="Q62" s="136"/>
      <c r="R62" s="136"/>
      <c r="S62" s="136"/>
      <c r="T62" s="136"/>
      <c r="U62" s="136"/>
      <c r="V62" s="136"/>
      <c r="W62" s="136"/>
      <c r="X62" s="136"/>
      <c r="Y62" s="136"/>
      <c r="Z62" s="136"/>
      <c r="AA62" s="136"/>
      <c r="AB62" s="136"/>
      <c r="AC62" s="141"/>
    </row>
    <row r="63" spans="1:29" ht="63.75" x14ac:dyDescent="0.2">
      <c r="A63" s="169" t="s">
        <v>48</v>
      </c>
      <c r="B63" s="110" t="s">
        <v>41</v>
      </c>
      <c r="C63" s="119"/>
      <c r="D63" s="119">
        <v>13911.5</v>
      </c>
      <c r="E63" s="119">
        <v>95</v>
      </c>
      <c r="F63" s="122">
        <v>7277.4</v>
      </c>
      <c r="G63" s="122">
        <v>64</v>
      </c>
      <c r="H63" s="119">
        <v>12846.3</v>
      </c>
      <c r="I63" s="119">
        <v>70</v>
      </c>
      <c r="J63" s="122">
        <v>7085.99</v>
      </c>
      <c r="K63" s="122">
        <v>70</v>
      </c>
      <c r="L63" s="119"/>
      <c r="M63" s="119"/>
      <c r="N63" s="122"/>
      <c r="O63" s="122"/>
      <c r="P63" s="134"/>
      <c r="Q63" s="134"/>
      <c r="R63" s="134"/>
      <c r="S63" s="134"/>
      <c r="T63" s="134"/>
      <c r="U63" s="134"/>
      <c r="V63" s="134"/>
      <c r="W63" s="134"/>
      <c r="X63" s="134"/>
      <c r="Y63" s="134"/>
      <c r="Z63" s="134"/>
      <c r="AA63" s="134"/>
      <c r="AB63" s="134"/>
      <c r="AC63" s="139"/>
    </row>
    <row r="64" spans="1:29" x14ac:dyDescent="0.2">
      <c r="A64" s="173"/>
      <c r="B64" s="112" t="s">
        <v>47</v>
      </c>
      <c r="C64" s="121"/>
      <c r="D64" s="121"/>
      <c r="E64" s="121"/>
      <c r="F64" s="124"/>
      <c r="G64" s="124"/>
      <c r="H64" s="121"/>
      <c r="I64" s="121"/>
      <c r="J64" s="124"/>
      <c r="K64" s="124"/>
      <c r="L64" s="121"/>
      <c r="M64" s="121"/>
      <c r="N64" s="124"/>
      <c r="O64" s="124"/>
      <c r="P64" s="136"/>
      <c r="Q64" s="136"/>
      <c r="R64" s="136"/>
      <c r="S64" s="136"/>
      <c r="T64" s="136"/>
      <c r="U64" s="136"/>
      <c r="V64" s="136"/>
      <c r="W64" s="136"/>
      <c r="X64" s="136"/>
      <c r="Y64" s="136"/>
      <c r="Z64" s="136"/>
      <c r="AA64" s="136"/>
      <c r="AB64" s="136"/>
      <c r="AC64" s="141"/>
    </row>
    <row r="65" spans="1:29" x14ac:dyDescent="0.2">
      <c r="A65" s="169" t="s">
        <v>52</v>
      </c>
      <c r="B65" s="110" t="s">
        <v>49</v>
      </c>
      <c r="C65" s="119"/>
      <c r="D65" s="119">
        <v>6834.6</v>
      </c>
      <c r="E65" s="119">
        <v>40</v>
      </c>
      <c r="F65" s="122">
        <v>4941.3999999999996</v>
      </c>
      <c r="G65" s="122">
        <v>50</v>
      </c>
      <c r="H65" s="119"/>
      <c r="I65" s="119"/>
      <c r="J65" s="122"/>
      <c r="K65" s="122"/>
      <c r="L65" s="119"/>
      <c r="M65" s="119"/>
      <c r="N65" s="122"/>
      <c r="O65" s="122"/>
      <c r="P65" s="134"/>
      <c r="Q65" s="134"/>
      <c r="R65" s="134"/>
      <c r="S65" s="134"/>
      <c r="T65" s="134"/>
      <c r="U65" s="134"/>
      <c r="V65" s="134"/>
      <c r="W65" s="134"/>
      <c r="X65" s="134"/>
      <c r="Y65" s="134"/>
      <c r="Z65" s="134"/>
      <c r="AA65" s="134"/>
      <c r="AB65" s="134"/>
      <c r="AC65" s="139"/>
    </row>
    <row r="66" spans="1:29" ht="51" x14ac:dyDescent="0.2">
      <c r="A66" s="173"/>
      <c r="B66" s="113" t="s">
        <v>50</v>
      </c>
      <c r="C66" s="120"/>
      <c r="D66" s="120"/>
      <c r="E66" s="120"/>
      <c r="F66" s="123"/>
      <c r="G66" s="123"/>
      <c r="H66" s="120"/>
      <c r="I66" s="120"/>
      <c r="J66" s="123"/>
      <c r="K66" s="123"/>
      <c r="L66" s="120"/>
      <c r="M66" s="120"/>
      <c r="N66" s="123"/>
      <c r="O66" s="123"/>
      <c r="P66" s="135"/>
      <c r="Q66" s="135"/>
      <c r="R66" s="135"/>
      <c r="S66" s="135"/>
      <c r="T66" s="135"/>
      <c r="U66" s="135"/>
      <c r="V66" s="135"/>
      <c r="W66" s="135"/>
      <c r="X66" s="135"/>
      <c r="Y66" s="135"/>
      <c r="Z66" s="135"/>
      <c r="AA66" s="135"/>
      <c r="AB66" s="135"/>
      <c r="AC66" s="140"/>
    </row>
    <row r="67" spans="1:29" ht="15.6" customHeight="1" thickBot="1" x14ac:dyDescent="0.25">
      <c r="A67" s="177"/>
      <c r="B67" s="114" t="s">
        <v>51</v>
      </c>
      <c r="C67" s="121"/>
      <c r="D67" s="121"/>
      <c r="E67" s="121"/>
      <c r="F67" s="124"/>
      <c r="G67" s="124"/>
      <c r="H67" s="121"/>
      <c r="I67" s="121"/>
      <c r="J67" s="124"/>
      <c r="K67" s="124"/>
      <c r="L67" s="121"/>
      <c r="M67" s="121"/>
      <c r="N67" s="124"/>
      <c r="O67" s="124"/>
      <c r="P67" s="136"/>
      <c r="Q67" s="136"/>
      <c r="R67" s="136"/>
      <c r="S67" s="136"/>
      <c r="T67" s="136"/>
      <c r="U67" s="136"/>
      <c r="V67" s="136"/>
      <c r="W67" s="136"/>
      <c r="X67" s="136"/>
      <c r="Y67" s="136"/>
      <c r="Z67" s="136"/>
      <c r="AA67" s="136"/>
      <c r="AB67" s="136"/>
      <c r="AC67" s="141"/>
    </row>
    <row r="68" spans="1:29" ht="13.15" customHeight="1" x14ac:dyDescent="0.2">
      <c r="A68" s="169" t="s">
        <v>54</v>
      </c>
      <c r="B68" s="158" t="s">
        <v>53</v>
      </c>
      <c r="C68" s="119"/>
      <c r="D68" s="119">
        <v>19074.099999999999</v>
      </c>
      <c r="E68" s="119">
        <v>130</v>
      </c>
      <c r="F68" s="122">
        <v>13199.8</v>
      </c>
      <c r="G68" s="122">
        <v>126</v>
      </c>
      <c r="H68" s="119">
        <v>19110</v>
      </c>
      <c r="I68" s="119">
        <v>130</v>
      </c>
      <c r="J68" s="122">
        <v>15943.4</v>
      </c>
      <c r="K68" s="122">
        <v>130</v>
      </c>
      <c r="L68" s="119"/>
      <c r="M68" s="119"/>
      <c r="N68" s="122"/>
      <c r="O68" s="122"/>
      <c r="P68" s="134"/>
      <c r="Q68" s="134"/>
      <c r="R68" s="134"/>
      <c r="S68" s="134"/>
      <c r="T68" s="134"/>
      <c r="U68" s="134"/>
      <c r="V68" s="134"/>
      <c r="W68" s="134"/>
      <c r="X68" s="134"/>
      <c r="Y68" s="134"/>
      <c r="Z68" s="134"/>
      <c r="AA68" s="134"/>
      <c r="AB68" s="134"/>
      <c r="AC68" s="139"/>
    </row>
    <row r="69" spans="1:29" x14ac:dyDescent="0.2">
      <c r="A69" s="173"/>
      <c r="B69" s="159"/>
      <c r="C69" s="120"/>
      <c r="D69" s="120"/>
      <c r="E69" s="120"/>
      <c r="F69" s="123"/>
      <c r="G69" s="123"/>
      <c r="H69" s="120"/>
      <c r="I69" s="120"/>
      <c r="J69" s="123"/>
      <c r="K69" s="123"/>
      <c r="L69" s="120"/>
      <c r="M69" s="120"/>
      <c r="N69" s="123"/>
      <c r="O69" s="123"/>
      <c r="P69" s="135"/>
      <c r="Q69" s="135"/>
      <c r="R69" s="135"/>
      <c r="S69" s="135"/>
      <c r="T69" s="135"/>
      <c r="U69" s="135"/>
      <c r="V69" s="135"/>
      <c r="W69" s="135"/>
      <c r="X69" s="135"/>
      <c r="Y69" s="135"/>
      <c r="Z69" s="135"/>
      <c r="AA69" s="135"/>
      <c r="AB69" s="135"/>
      <c r="AC69" s="140"/>
    </row>
    <row r="70" spans="1:29" x14ac:dyDescent="0.2">
      <c r="A70" s="173"/>
      <c r="B70" s="159"/>
      <c r="C70" s="120"/>
      <c r="D70" s="120"/>
      <c r="E70" s="120"/>
      <c r="F70" s="123"/>
      <c r="G70" s="123"/>
      <c r="H70" s="120"/>
      <c r="I70" s="120"/>
      <c r="J70" s="123"/>
      <c r="K70" s="123"/>
      <c r="L70" s="120"/>
      <c r="M70" s="120"/>
      <c r="N70" s="123"/>
      <c r="O70" s="123"/>
      <c r="P70" s="135"/>
      <c r="Q70" s="135"/>
      <c r="R70" s="135"/>
      <c r="S70" s="135"/>
      <c r="T70" s="135"/>
      <c r="U70" s="135"/>
      <c r="V70" s="135"/>
      <c r="W70" s="135"/>
      <c r="X70" s="135"/>
      <c r="Y70" s="135"/>
      <c r="Z70" s="135"/>
      <c r="AA70" s="135"/>
      <c r="AB70" s="135"/>
      <c r="AC70" s="140"/>
    </row>
    <row r="71" spans="1:29" x14ac:dyDescent="0.2">
      <c r="A71" s="173"/>
      <c r="B71" s="159"/>
      <c r="C71" s="120"/>
      <c r="D71" s="120"/>
      <c r="E71" s="120"/>
      <c r="F71" s="123"/>
      <c r="G71" s="123"/>
      <c r="H71" s="120"/>
      <c r="I71" s="120"/>
      <c r="J71" s="123"/>
      <c r="K71" s="123"/>
      <c r="L71" s="120"/>
      <c r="M71" s="120"/>
      <c r="N71" s="123"/>
      <c r="O71" s="123"/>
      <c r="P71" s="135"/>
      <c r="Q71" s="135"/>
      <c r="R71" s="135"/>
      <c r="S71" s="135"/>
      <c r="T71" s="135"/>
      <c r="U71" s="135"/>
      <c r="V71" s="135"/>
      <c r="W71" s="135"/>
      <c r="X71" s="135"/>
      <c r="Y71" s="135"/>
      <c r="Z71" s="135"/>
      <c r="AA71" s="135"/>
      <c r="AB71" s="135"/>
      <c r="AC71" s="140"/>
    </row>
    <row r="72" spans="1:29" x14ac:dyDescent="0.2">
      <c r="A72" s="173"/>
      <c r="B72" s="159"/>
      <c r="C72" s="120"/>
      <c r="D72" s="120"/>
      <c r="E72" s="120"/>
      <c r="F72" s="123"/>
      <c r="G72" s="123"/>
      <c r="H72" s="120"/>
      <c r="I72" s="120"/>
      <c r="J72" s="123"/>
      <c r="K72" s="123"/>
      <c r="L72" s="120"/>
      <c r="M72" s="120"/>
      <c r="N72" s="123"/>
      <c r="O72" s="123"/>
      <c r="P72" s="135"/>
      <c r="Q72" s="135"/>
      <c r="R72" s="135"/>
      <c r="S72" s="135"/>
      <c r="T72" s="135"/>
      <c r="U72" s="135"/>
      <c r="V72" s="135"/>
      <c r="W72" s="135"/>
      <c r="X72" s="135"/>
      <c r="Y72" s="135"/>
      <c r="Z72" s="135"/>
      <c r="AA72" s="135"/>
      <c r="AB72" s="135"/>
      <c r="AC72" s="140"/>
    </row>
    <row r="73" spans="1:29" x14ac:dyDescent="0.2">
      <c r="A73" s="173"/>
      <c r="B73" s="159"/>
      <c r="C73" s="120"/>
      <c r="D73" s="120"/>
      <c r="E73" s="120"/>
      <c r="F73" s="123"/>
      <c r="G73" s="123"/>
      <c r="H73" s="120"/>
      <c r="I73" s="120"/>
      <c r="J73" s="123"/>
      <c r="K73" s="123"/>
      <c r="L73" s="120"/>
      <c r="M73" s="120"/>
      <c r="N73" s="123"/>
      <c r="O73" s="123"/>
      <c r="P73" s="135"/>
      <c r="Q73" s="135"/>
      <c r="R73" s="135"/>
      <c r="S73" s="135"/>
      <c r="T73" s="135"/>
      <c r="U73" s="135"/>
      <c r="V73" s="135"/>
      <c r="W73" s="135"/>
      <c r="X73" s="135"/>
      <c r="Y73" s="135"/>
      <c r="Z73" s="135"/>
      <c r="AA73" s="135"/>
      <c r="AB73" s="135"/>
      <c r="AC73" s="140"/>
    </row>
    <row r="74" spans="1:29" x14ac:dyDescent="0.2">
      <c r="A74" s="173"/>
      <c r="B74" s="159"/>
      <c r="C74" s="120"/>
      <c r="D74" s="120"/>
      <c r="E74" s="120"/>
      <c r="F74" s="123"/>
      <c r="G74" s="123"/>
      <c r="H74" s="120"/>
      <c r="I74" s="120"/>
      <c r="J74" s="123"/>
      <c r="K74" s="123"/>
      <c r="L74" s="120"/>
      <c r="M74" s="120"/>
      <c r="N74" s="123"/>
      <c r="O74" s="123"/>
      <c r="P74" s="135"/>
      <c r="Q74" s="135"/>
      <c r="R74" s="135"/>
      <c r="S74" s="135"/>
      <c r="T74" s="135"/>
      <c r="U74" s="135"/>
      <c r="V74" s="135"/>
      <c r="W74" s="135"/>
      <c r="X74" s="135"/>
      <c r="Y74" s="135"/>
      <c r="Z74" s="135"/>
      <c r="AA74" s="135"/>
      <c r="AB74" s="135"/>
      <c r="AC74" s="140"/>
    </row>
    <row r="75" spans="1:29" x14ac:dyDescent="0.2">
      <c r="A75" s="173"/>
      <c r="B75" s="159"/>
      <c r="C75" s="120"/>
      <c r="D75" s="120"/>
      <c r="E75" s="120"/>
      <c r="F75" s="123"/>
      <c r="G75" s="123"/>
      <c r="H75" s="120"/>
      <c r="I75" s="120"/>
      <c r="J75" s="123"/>
      <c r="K75" s="123"/>
      <c r="L75" s="120"/>
      <c r="M75" s="120"/>
      <c r="N75" s="123"/>
      <c r="O75" s="123"/>
      <c r="P75" s="135"/>
      <c r="Q75" s="135"/>
      <c r="R75" s="135"/>
      <c r="S75" s="135"/>
      <c r="T75" s="135"/>
      <c r="U75" s="135"/>
      <c r="V75" s="135"/>
      <c r="W75" s="135"/>
      <c r="X75" s="135"/>
      <c r="Y75" s="135"/>
      <c r="Z75" s="135"/>
      <c r="AA75" s="135"/>
      <c r="AB75" s="135"/>
      <c r="AC75" s="140"/>
    </row>
    <row r="76" spans="1:29" ht="10.15" customHeight="1" x14ac:dyDescent="0.2">
      <c r="A76" s="173"/>
      <c r="B76" s="159"/>
      <c r="C76" s="120"/>
      <c r="D76" s="120"/>
      <c r="E76" s="120"/>
      <c r="F76" s="123"/>
      <c r="G76" s="123"/>
      <c r="H76" s="120"/>
      <c r="I76" s="120"/>
      <c r="J76" s="123"/>
      <c r="K76" s="123"/>
      <c r="L76" s="120"/>
      <c r="M76" s="120"/>
      <c r="N76" s="123"/>
      <c r="O76" s="123"/>
      <c r="P76" s="135"/>
      <c r="Q76" s="135"/>
      <c r="R76" s="135"/>
      <c r="S76" s="135"/>
      <c r="T76" s="135"/>
      <c r="U76" s="135"/>
      <c r="V76" s="135"/>
      <c r="W76" s="135"/>
      <c r="X76" s="135"/>
      <c r="Y76" s="135"/>
      <c r="Z76" s="135"/>
      <c r="AA76" s="135"/>
      <c r="AB76" s="135"/>
      <c r="AC76" s="140"/>
    </row>
    <row r="77" spans="1:29" ht="6.6" hidden="1" customHeight="1" x14ac:dyDescent="0.2">
      <c r="A77" s="173"/>
      <c r="B77" s="159"/>
      <c r="C77" s="120"/>
      <c r="D77" s="43"/>
      <c r="E77" s="43"/>
      <c r="F77" s="44"/>
      <c r="G77" s="44"/>
      <c r="H77" s="120"/>
      <c r="I77" s="120"/>
      <c r="J77" s="123"/>
      <c r="K77" s="123"/>
      <c r="L77" s="120"/>
      <c r="M77" s="120"/>
      <c r="N77" s="123"/>
      <c r="O77" s="123"/>
      <c r="P77" s="135"/>
      <c r="Q77" s="135"/>
      <c r="R77" s="135"/>
      <c r="S77" s="135"/>
      <c r="T77" s="135"/>
      <c r="U77" s="135"/>
      <c r="V77" s="135"/>
      <c r="W77" s="135"/>
      <c r="X77" s="135"/>
      <c r="Y77" s="135"/>
      <c r="Z77" s="135"/>
      <c r="AA77" s="135"/>
      <c r="AB77" s="135"/>
      <c r="AC77" s="140"/>
    </row>
    <row r="78" spans="1:29" ht="13.15" hidden="1" customHeight="1" x14ac:dyDescent="0.2">
      <c r="A78" s="173"/>
      <c r="B78" s="159"/>
      <c r="C78" s="121"/>
      <c r="D78" s="45"/>
      <c r="E78" s="45"/>
      <c r="F78" s="46"/>
      <c r="G78" s="46"/>
      <c r="H78" s="121"/>
      <c r="I78" s="121"/>
      <c r="J78" s="124"/>
      <c r="K78" s="124"/>
      <c r="L78" s="121"/>
      <c r="M78" s="121"/>
      <c r="N78" s="124"/>
      <c r="O78" s="124"/>
      <c r="P78" s="136"/>
      <c r="Q78" s="136"/>
      <c r="R78" s="136"/>
      <c r="S78" s="136"/>
      <c r="T78" s="136"/>
      <c r="U78" s="136"/>
      <c r="V78" s="136"/>
      <c r="W78" s="136"/>
      <c r="X78" s="136"/>
      <c r="Y78" s="136"/>
      <c r="Z78" s="136"/>
      <c r="AA78" s="136"/>
      <c r="AB78" s="136"/>
      <c r="AC78" s="141"/>
    </row>
    <row r="79" spans="1:29" ht="25.5" x14ac:dyDescent="0.2">
      <c r="A79" s="169" t="s">
        <v>57</v>
      </c>
      <c r="B79" s="110" t="s">
        <v>55</v>
      </c>
      <c r="C79" s="119"/>
      <c r="D79" s="119">
        <v>20121.11</v>
      </c>
      <c r="E79" s="119">
        <v>115</v>
      </c>
      <c r="F79" s="122">
        <v>14713.8</v>
      </c>
      <c r="G79" s="122">
        <v>135</v>
      </c>
      <c r="H79" s="119">
        <v>19174</v>
      </c>
      <c r="I79" s="119">
        <v>147</v>
      </c>
      <c r="J79" s="122">
        <v>14060.74</v>
      </c>
      <c r="K79" s="122">
        <v>147</v>
      </c>
      <c r="L79" s="119"/>
      <c r="M79" s="119"/>
      <c r="N79" s="122"/>
      <c r="O79" s="122"/>
      <c r="P79" s="134"/>
      <c r="Q79" s="134"/>
      <c r="R79" s="134"/>
      <c r="S79" s="134"/>
      <c r="T79" s="134"/>
      <c r="U79" s="134"/>
      <c r="V79" s="134"/>
      <c r="W79" s="134"/>
      <c r="X79" s="134"/>
      <c r="Y79" s="134"/>
      <c r="Z79" s="134"/>
      <c r="AA79" s="134"/>
      <c r="AB79" s="134"/>
      <c r="AC79" s="139"/>
    </row>
    <row r="80" spans="1:29" ht="38.25" x14ac:dyDescent="0.2">
      <c r="A80" s="173"/>
      <c r="B80" s="113" t="s">
        <v>56</v>
      </c>
      <c r="C80" s="120"/>
      <c r="D80" s="120"/>
      <c r="E80" s="120"/>
      <c r="F80" s="123"/>
      <c r="G80" s="123"/>
      <c r="H80" s="120"/>
      <c r="I80" s="120"/>
      <c r="J80" s="123"/>
      <c r="K80" s="123"/>
      <c r="L80" s="120"/>
      <c r="M80" s="120"/>
      <c r="N80" s="123"/>
      <c r="O80" s="123"/>
      <c r="P80" s="135"/>
      <c r="Q80" s="135"/>
      <c r="R80" s="135"/>
      <c r="S80" s="135"/>
      <c r="T80" s="135"/>
      <c r="U80" s="135"/>
      <c r="V80" s="135"/>
      <c r="W80" s="135"/>
      <c r="X80" s="135"/>
      <c r="Y80" s="135"/>
      <c r="Z80" s="135"/>
      <c r="AA80" s="135"/>
      <c r="AB80" s="135"/>
      <c r="AC80" s="140"/>
    </row>
    <row r="81" spans="1:29" ht="13.15" customHeight="1" x14ac:dyDescent="0.2">
      <c r="A81" s="177"/>
      <c r="B81" s="114" t="s">
        <v>45</v>
      </c>
      <c r="C81" s="121"/>
      <c r="D81" s="121"/>
      <c r="E81" s="121"/>
      <c r="F81" s="124"/>
      <c r="G81" s="124"/>
      <c r="H81" s="121"/>
      <c r="I81" s="121"/>
      <c r="J81" s="124"/>
      <c r="K81" s="124"/>
      <c r="L81" s="121"/>
      <c r="M81" s="121"/>
      <c r="N81" s="124"/>
      <c r="O81" s="124"/>
      <c r="P81" s="136"/>
      <c r="Q81" s="136"/>
      <c r="R81" s="136"/>
      <c r="S81" s="136"/>
      <c r="T81" s="136"/>
      <c r="U81" s="136"/>
      <c r="V81" s="136"/>
      <c r="W81" s="136"/>
      <c r="X81" s="136"/>
      <c r="Y81" s="136"/>
      <c r="Z81" s="136"/>
      <c r="AA81" s="136"/>
      <c r="AB81" s="136"/>
      <c r="AC81" s="141"/>
    </row>
    <row r="82" spans="1:29" ht="13.15" hidden="1" customHeight="1" x14ac:dyDescent="0.2">
      <c r="A82" s="169" t="s">
        <v>59</v>
      </c>
      <c r="B82" s="119" t="s">
        <v>58</v>
      </c>
      <c r="C82" s="66"/>
      <c r="D82" s="71"/>
      <c r="E82" s="72"/>
      <c r="F82" s="73"/>
      <c r="G82" s="74"/>
      <c r="H82" s="71"/>
      <c r="I82" s="72"/>
      <c r="J82" s="73"/>
      <c r="K82" s="74"/>
      <c r="L82" s="71"/>
      <c r="M82" s="72"/>
      <c r="N82" s="73"/>
      <c r="O82" s="74"/>
      <c r="P82" s="73"/>
      <c r="Q82" s="74"/>
      <c r="R82" s="73"/>
      <c r="S82" s="74"/>
      <c r="T82" s="73"/>
      <c r="U82" s="74"/>
      <c r="V82" s="73"/>
      <c r="W82" s="74"/>
      <c r="X82" s="75"/>
      <c r="Y82" s="75"/>
      <c r="Z82" s="75"/>
      <c r="AA82" s="75"/>
      <c r="AB82" s="75"/>
      <c r="AC82" s="76"/>
    </row>
    <row r="83" spans="1:29" ht="13.15" hidden="1" customHeight="1" x14ac:dyDescent="0.2">
      <c r="A83" s="173"/>
      <c r="B83" s="120"/>
      <c r="C83" s="66"/>
      <c r="D83" s="71"/>
      <c r="E83" s="72"/>
      <c r="F83" s="73"/>
      <c r="G83" s="74"/>
      <c r="H83" s="71"/>
      <c r="I83" s="72"/>
      <c r="J83" s="73"/>
      <c r="K83" s="74"/>
      <c r="L83" s="71"/>
      <c r="M83" s="72"/>
      <c r="N83" s="73"/>
      <c r="O83" s="74"/>
      <c r="P83" s="73"/>
      <c r="Q83" s="74"/>
      <c r="R83" s="73"/>
      <c r="S83" s="74"/>
      <c r="T83" s="73"/>
      <c r="U83" s="74"/>
      <c r="V83" s="73"/>
      <c r="W83" s="74"/>
      <c r="X83" s="75"/>
      <c r="Y83" s="75"/>
      <c r="Z83" s="75"/>
      <c r="AA83" s="75"/>
      <c r="AB83" s="75"/>
      <c r="AC83" s="76"/>
    </row>
    <row r="84" spans="1:29" ht="13.15" hidden="1" customHeight="1" x14ac:dyDescent="0.2">
      <c r="A84" s="173"/>
      <c r="B84" s="120"/>
      <c r="C84" s="66"/>
      <c r="D84" s="71"/>
      <c r="E84" s="72"/>
      <c r="F84" s="73"/>
      <c r="G84" s="74"/>
      <c r="H84" s="71"/>
      <c r="I84" s="72"/>
      <c r="J84" s="73"/>
      <c r="K84" s="74"/>
      <c r="L84" s="71"/>
      <c r="M84" s="72"/>
      <c r="N84" s="73"/>
      <c r="O84" s="74"/>
      <c r="P84" s="73"/>
      <c r="Q84" s="74"/>
      <c r="R84" s="73"/>
      <c r="S84" s="74"/>
      <c r="T84" s="73"/>
      <c r="U84" s="74"/>
      <c r="V84" s="73"/>
      <c r="W84" s="74"/>
      <c r="X84" s="75"/>
      <c r="Y84" s="75"/>
      <c r="Z84" s="75"/>
      <c r="AA84" s="75"/>
      <c r="AB84" s="75"/>
      <c r="AC84" s="76"/>
    </row>
    <row r="85" spans="1:29" ht="13.15" hidden="1" customHeight="1" x14ac:dyDescent="0.2">
      <c r="A85" s="173"/>
      <c r="B85" s="120"/>
      <c r="C85" s="66"/>
      <c r="D85" s="71"/>
      <c r="E85" s="72"/>
      <c r="F85" s="73"/>
      <c r="G85" s="74"/>
      <c r="H85" s="71"/>
      <c r="I85" s="72"/>
      <c r="J85" s="73"/>
      <c r="K85" s="74"/>
      <c r="L85" s="71"/>
      <c r="M85" s="72"/>
      <c r="N85" s="73"/>
      <c r="O85" s="74"/>
      <c r="P85" s="73"/>
      <c r="Q85" s="74"/>
      <c r="R85" s="73"/>
      <c r="S85" s="74"/>
      <c r="T85" s="73"/>
      <c r="U85" s="74"/>
      <c r="V85" s="73"/>
      <c r="W85" s="74"/>
      <c r="X85" s="75"/>
      <c r="Y85" s="75"/>
      <c r="Z85" s="75"/>
      <c r="AA85" s="75"/>
      <c r="AB85" s="75"/>
      <c r="AC85" s="76"/>
    </row>
    <row r="86" spans="1:29" ht="20.45" hidden="1" customHeight="1" x14ac:dyDescent="0.2">
      <c r="A86" s="173"/>
      <c r="B86" s="120"/>
      <c r="C86" s="66"/>
      <c r="D86" s="71"/>
      <c r="E86" s="72"/>
      <c r="F86" s="73"/>
      <c r="G86" s="74"/>
      <c r="H86" s="71"/>
      <c r="I86" s="72"/>
      <c r="J86" s="73"/>
      <c r="K86" s="74"/>
      <c r="L86" s="71"/>
      <c r="M86" s="72"/>
      <c r="N86" s="73"/>
      <c r="O86" s="74"/>
      <c r="P86" s="73"/>
      <c r="Q86" s="74"/>
      <c r="R86" s="73"/>
      <c r="S86" s="74"/>
      <c r="T86" s="73"/>
      <c r="U86" s="74"/>
      <c r="V86" s="73"/>
      <c r="W86" s="74"/>
      <c r="X86" s="75"/>
      <c r="Y86" s="75"/>
      <c r="Z86" s="75"/>
      <c r="AA86" s="75"/>
      <c r="AB86" s="75"/>
      <c r="AC86" s="76"/>
    </row>
    <row r="87" spans="1:29" ht="31.15" hidden="1" customHeight="1" x14ac:dyDescent="0.2">
      <c r="A87" s="173"/>
      <c r="B87" s="120"/>
      <c r="C87" s="66"/>
      <c r="D87" s="71"/>
      <c r="E87" s="72"/>
      <c r="F87" s="73"/>
      <c r="G87" s="74"/>
      <c r="H87" s="71"/>
      <c r="I87" s="72"/>
      <c r="J87" s="73"/>
      <c r="K87" s="74"/>
      <c r="L87" s="71"/>
      <c r="M87" s="72"/>
      <c r="N87" s="73"/>
      <c r="O87" s="74"/>
      <c r="P87" s="73"/>
      <c r="Q87" s="74"/>
      <c r="R87" s="73"/>
      <c r="S87" s="74"/>
      <c r="T87" s="73"/>
      <c r="U87" s="74"/>
      <c r="V87" s="73"/>
      <c r="W87" s="74"/>
      <c r="X87" s="75"/>
      <c r="Y87" s="75"/>
      <c r="Z87" s="75"/>
      <c r="AA87" s="75"/>
      <c r="AB87" s="75"/>
      <c r="AC87" s="76"/>
    </row>
    <row r="88" spans="1:29" ht="12" customHeight="1" x14ac:dyDescent="0.2">
      <c r="A88" s="173"/>
      <c r="B88" s="120"/>
      <c r="C88" s="119"/>
      <c r="D88" s="119">
        <v>877</v>
      </c>
      <c r="E88" s="119">
        <v>96</v>
      </c>
      <c r="F88" s="122">
        <v>877</v>
      </c>
      <c r="G88" s="122">
        <v>83</v>
      </c>
      <c r="H88" s="119">
        <v>793</v>
      </c>
      <c r="I88" s="119">
        <v>69</v>
      </c>
      <c r="J88" s="122">
        <v>793</v>
      </c>
      <c r="K88" s="122">
        <v>69</v>
      </c>
      <c r="L88" s="119"/>
      <c r="M88" s="119"/>
      <c r="N88" s="122"/>
      <c r="O88" s="122"/>
      <c r="P88" s="134"/>
      <c r="Q88" s="134"/>
      <c r="R88" s="134"/>
      <c r="S88" s="134"/>
      <c r="T88" s="134"/>
      <c r="U88" s="134"/>
      <c r="V88" s="134"/>
      <c r="W88" s="134"/>
      <c r="X88" s="134"/>
      <c r="Y88" s="134"/>
      <c r="Z88" s="134"/>
      <c r="AA88" s="134"/>
      <c r="AB88" s="134"/>
      <c r="AC88" s="139"/>
    </row>
    <row r="89" spans="1:29" ht="11.45" customHeight="1" x14ac:dyDescent="0.2">
      <c r="A89" s="173"/>
      <c r="B89" s="120"/>
      <c r="C89" s="120"/>
      <c r="D89" s="120"/>
      <c r="E89" s="120"/>
      <c r="F89" s="123"/>
      <c r="G89" s="123"/>
      <c r="H89" s="120"/>
      <c r="I89" s="120"/>
      <c r="J89" s="123"/>
      <c r="K89" s="123"/>
      <c r="L89" s="120"/>
      <c r="M89" s="120"/>
      <c r="N89" s="123"/>
      <c r="O89" s="123"/>
      <c r="P89" s="135"/>
      <c r="Q89" s="135"/>
      <c r="R89" s="135"/>
      <c r="S89" s="135"/>
      <c r="T89" s="135"/>
      <c r="U89" s="135"/>
      <c r="V89" s="135"/>
      <c r="W89" s="135"/>
      <c r="X89" s="135"/>
      <c r="Y89" s="135"/>
      <c r="Z89" s="135"/>
      <c r="AA89" s="135"/>
      <c r="AB89" s="135"/>
      <c r="AC89" s="140"/>
    </row>
    <row r="90" spans="1:29" ht="12" customHeight="1" x14ac:dyDescent="0.2">
      <c r="A90" s="173"/>
      <c r="B90" s="120"/>
      <c r="C90" s="120"/>
      <c r="D90" s="120"/>
      <c r="E90" s="120"/>
      <c r="F90" s="123"/>
      <c r="G90" s="123"/>
      <c r="H90" s="120"/>
      <c r="I90" s="120"/>
      <c r="J90" s="123"/>
      <c r="K90" s="123"/>
      <c r="L90" s="120"/>
      <c r="M90" s="120"/>
      <c r="N90" s="123"/>
      <c r="O90" s="123"/>
      <c r="P90" s="135"/>
      <c r="Q90" s="135"/>
      <c r="R90" s="135"/>
      <c r="S90" s="135"/>
      <c r="T90" s="135"/>
      <c r="U90" s="135"/>
      <c r="V90" s="135"/>
      <c r="W90" s="135"/>
      <c r="X90" s="135"/>
      <c r="Y90" s="135"/>
      <c r="Z90" s="135"/>
      <c r="AA90" s="135"/>
      <c r="AB90" s="135"/>
      <c r="AC90" s="140"/>
    </row>
    <row r="91" spans="1:29" ht="11.45" customHeight="1" x14ac:dyDescent="0.2">
      <c r="A91" s="173"/>
      <c r="B91" s="120"/>
      <c r="C91" s="120"/>
      <c r="D91" s="120"/>
      <c r="E91" s="120"/>
      <c r="F91" s="123"/>
      <c r="G91" s="123"/>
      <c r="H91" s="120"/>
      <c r="I91" s="120"/>
      <c r="J91" s="123"/>
      <c r="K91" s="123"/>
      <c r="L91" s="120"/>
      <c r="M91" s="120"/>
      <c r="N91" s="123"/>
      <c r="O91" s="123"/>
      <c r="P91" s="135"/>
      <c r="Q91" s="135"/>
      <c r="R91" s="135"/>
      <c r="S91" s="135"/>
      <c r="T91" s="135"/>
      <c r="U91" s="135"/>
      <c r="V91" s="135"/>
      <c r="W91" s="135"/>
      <c r="X91" s="135"/>
      <c r="Y91" s="135"/>
      <c r="Z91" s="135"/>
      <c r="AA91" s="135"/>
      <c r="AB91" s="135"/>
      <c r="AC91" s="140"/>
    </row>
    <row r="92" spans="1:29" ht="15" customHeight="1" x14ac:dyDescent="0.2">
      <c r="A92" s="173"/>
      <c r="B92" s="120"/>
      <c r="C92" s="121"/>
      <c r="D92" s="121"/>
      <c r="E92" s="121"/>
      <c r="F92" s="124"/>
      <c r="G92" s="124"/>
      <c r="H92" s="121"/>
      <c r="I92" s="121"/>
      <c r="J92" s="124"/>
      <c r="K92" s="124"/>
      <c r="L92" s="121"/>
      <c r="M92" s="121"/>
      <c r="N92" s="124"/>
      <c r="O92" s="124"/>
      <c r="P92" s="136"/>
      <c r="Q92" s="136"/>
      <c r="R92" s="136"/>
      <c r="S92" s="136"/>
      <c r="T92" s="136"/>
      <c r="U92" s="136"/>
      <c r="V92" s="136"/>
      <c r="W92" s="136"/>
      <c r="X92" s="136"/>
      <c r="Y92" s="136"/>
      <c r="Z92" s="136"/>
      <c r="AA92" s="136"/>
      <c r="AB92" s="136"/>
      <c r="AC92" s="141"/>
    </row>
    <row r="93" spans="1:29" ht="7.9" customHeight="1" x14ac:dyDescent="0.2">
      <c r="A93" s="184" t="s">
        <v>61</v>
      </c>
      <c r="B93" s="119" t="s">
        <v>60</v>
      </c>
      <c r="C93" s="119"/>
      <c r="D93" s="119">
        <v>963.9</v>
      </c>
      <c r="E93" s="119">
        <v>144</v>
      </c>
      <c r="F93" s="122">
        <v>604.70000000000005</v>
      </c>
      <c r="G93" s="122">
        <v>168</v>
      </c>
      <c r="H93" s="119">
        <v>704</v>
      </c>
      <c r="I93" s="119">
        <v>117</v>
      </c>
      <c r="J93" s="122">
        <v>603.91999999999996</v>
      </c>
      <c r="K93" s="122">
        <v>117</v>
      </c>
      <c r="L93" s="119"/>
      <c r="M93" s="119"/>
      <c r="N93" s="122"/>
      <c r="O93" s="122"/>
      <c r="P93" s="134"/>
      <c r="Q93" s="134"/>
      <c r="R93" s="134"/>
      <c r="S93" s="134"/>
      <c r="T93" s="134"/>
      <c r="U93" s="134"/>
      <c r="V93" s="134"/>
      <c r="W93" s="134"/>
      <c r="X93" s="134"/>
      <c r="Y93" s="134"/>
      <c r="Z93" s="134"/>
      <c r="AA93" s="134"/>
      <c r="AB93" s="134"/>
      <c r="AC93" s="139"/>
    </row>
    <row r="94" spans="1:29" x14ac:dyDescent="0.2">
      <c r="A94" s="185"/>
      <c r="B94" s="120"/>
      <c r="C94" s="120"/>
      <c r="D94" s="120"/>
      <c r="E94" s="120"/>
      <c r="F94" s="123"/>
      <c r="G94" s="123"/>
      <c r="H94" s="120"/>
      <c r="I94" s="120"/>
      <c r="J94" s="123"/>
      <c r="K94" s="123"/>
      <c r="L94" s="120"/>
      <c r="M94" s="120"/>
      <c r="N94" s="123"/>
      <c r="O94" s="123"/>
      <c r="P94" s="135"/>
      <c r="Q94" s="135"/>
      <c r="R94" s="135"/>
      <c r="S94" s="135"/>
      <c r="T94" s="135"/>
      <c r="U94" s="135"/>
      <c r="V94" s="135"/>
      <c r="W94" s="135"/>
      <c r="X94" s="135"/>
      <c r="Y94" s="135"/>
      <c r="Z94" s="135"/>
      <c r="AA94" s="135"/>
      <c r="AB94" s="135"/>
      <c r="AC94" s="140"/>
    </row>
    <row r="95" spans="1:29" x14ac:dyDescent="0.2">
      <c r="A95" s="185"/>
      <c r="B95" s="120"/>
      <c r="C95" s="120"/>
      <c r="D95" s="120"/>
      <c r="E95" s="120"/>
      <c r="F95" s="123"/>
      <c r="G95" s="123"/>
      <c r="H95" s="120"/>
      <c r="I95" s="120"/>
      <c r="J95" s="123"/>
      <c r="K95" s="123"/>
      <c r="L95" s="120"/>
      <c r="M95" s="120"/>
      <c r="N95" s="123"/>
      <c r="O95" s="123"/>
      <c r="P95" s="135"/>
      <c r="Q95" s="135"/>
      <c r="R95" s="135"/>
      <c r="S95" s="135"/>
      <c r="T95" s="135"/>
      <c r="U95" s="135"/>
      <c r="V95" s="135"/>
      <c r="W95" s="135"/>
      <c r="X95" s="135"/>
      <c r="Y95" s="135"/>
      <c r="Z95" s="135"/>
      <c r="AA95" s="135"/>
      <c r="AB95" s="135"/>
      <c r="AC95" s="140"/>
    </row>
    <row r="96" spans="1:29" ht="3" hidden="1" customHeight="1" x14ac:dyDescent="0.2">
      <c r="A96" s="185"/>
      <c r="B96" s="120"/>
      <c r="C96" s="120"/>
      <c r="D96" s="120"/>
      <c r="E96" s="120"/>
      <c r="F96" s="123"/>
      <c r="G96" s="123"/>
      <c r="H96" s="120"/>
      <c r="I96" s="120"/>
      <c r="J96" s="123"/>
      <c r="K96" s="123"/>
      <c r="L96" s="120"/>
      <c r="M96" s="120"/>
      <c r="N96" s="123"/>
      <c r="O96" s="123"/>
      <c r="P96" s="135"/>
      <c r="Q96" s="135"/>
      <c r="R96" s="135"/>
      <c r="S96" s="135"/>
      <c r="T96" s="135"/>
      <c r="U96" s="135"/>
      <c r="V96" s="135"/>
      <c r="W96" s="135"/>
      <c r="X96" s="135"/>
      <c r="Y96" s="135"/>
      <c r="Z96" s="135"/>
      <c r="AA96" s="135"/>
      <c r="AB96" s="135"/>
      <c r="AC96" s="140"/>
    </row>
    <row r="97" spans="1:29" ht="33" customHeight="1" x14ac:dyDescent="0.2">
      <c r="A97" s="185"/>
      <c r="B97" s="120"/>
      <c r="C97" s="121"/>
      <c r="D97" s="121"/>
      <c r="E97" s="121"/>
      <c r="F97" s="124"/>
      <c r="G97" s="124"/>
      <c r="H97" s="121"/>
      <c r="I97" s="121"/>
      <c r="J97" s="124"/>
      <c r="K97" s="124"/>
      <c r="L97" s="121"/>
      <c r="M97" s="121"/>
      <c r="N97" s="124"/>
      <c r="O97" s="124"/>
      <c r="P97" s="136"/>
      <c r="Q97" s="136"/>
      <c r="R97" s="136"/>
      <c r="S97" s="136"/>
      <c r="T97" s="136"/>
      <c r="U97" s="136"/>
      <c r="V97" s="136"/>
      <c r="W97" s="136"/>
      <c r="X97" s="136"/>
      <c r="Y97" s="136"/>
      <c r="Z97" s="136"/>
      <c r="AA97" s="136"/>
      <c r="AB97" s="136"/>
      <c r="AC97" s="141"/>
    </row>
    <row r="98" spans="1:29" ht="13.15" hidden="1" customHeight="1" x14ac:dyDescent="0.2">
      <c r="A98" s="185"/>
      <c r="B98" s="120"/>
      <c r="C98" s="66"/>
      <c r="D98" s="71"/>
      <c r="E98" s="72"/>
      <c r="F98" s="73"/>
      <c r="G98" s="74"/>
      <c r="H98" s="71"/>
      <c r="I98" s="72"/>
      <c r="J98" s="73"/>
      <c r="K98" s="74"/>
      <c r="L98" s="71"/>
      <c r="M98" s="72"/>
      <c r="N98" s="73"/>
      <c r="O98" s="74"/>
      <c r="P98" s="73"/>
      <c r="Q98" s="74"/>
      <c r="R98" s="73"/>
      <c r="S98" s="74"/>
      <c r="T98" s="73"/>
      <c r="U98" s="74"/>
      <c r="V98" s="73"/>
      <c r="W98" s="74"/>
      <c r="X98" s="75"/>
      <c r="Y98" s="75"/>
      <c r="Z98" s="75"/>
      <c r="AA98" s="75"/>
      <c r="AB98" s="75"/>
      <c r="AC98" s="76"/>
    </row>
    <row r="99" spans="1:29" ht="13.15" hidden="1" customHeight="1" x14ac:dyDescent="0.2">
      <c r="A99" s="185"/>
      <c r="B99" s="120"/>
      <c r="C99" s="66"/>
      <c r="D99" s="71"/>
      <c r="E99" s="72"/>
      <c r="F99" s="73"/>
      <c r="G99" s="74"/>
      <c r="H99" s="71"/>
      <c r="I99" s="72"/>
      <c r="J99" s="73"/>
      <c r="K99" s="74"/>
      <c r="L99" s="71"/>
      <c r="M99" s="72"/>
      <c r="N99" s="73"/>
      <c r="O99" s="74"/>
      <c r="P99" s="73"/>
      <c r="Q99" s="74"/>
      <c r="R99" s="73"/>
      <c r="S99" s="74"/>
      <c r="T99" s="73"/>
      <c r="U99" s="74"/>
      <c r="V99" s="73"/>
      <c r="W99" s="74"/>
      <c r="X99" s="75"/>
      <c r="Y99" s="75"/>
      <c r="Z99" s="75"/>
      <c r="AA99" s="75"/>
      <c r="AB99" s="75"/>
      <c r="AC99" s="76"/>
    </row>
    <row r="100" spans="1:29" ht="13.15" hidden="1" customHeight="1" x14ac:dyDescent="0.2">
      <c r="A100" s="185"/>
      <c r="B100" s="120"/>
      <c r="C100" s="66"/>
      <c r="D100" s="71"/>
      <c r="E100" s="72"/>
      <c r="F100" s="73"/>
      <c r="G100" s="74"/>
      <c r="H100" s="71"/>
      <c r="I100" s="72"/>
      <c r="J100" s="73"/>
      <c r="K100" s="74"/>
      <c r="L100" s="71"/>
      <c r="M100" s="72"/>
      <c r="N100" s="73"/>
      <c r="O100" s="74"/>
      <c r="P100" s="73"/>
      <c r="Q100" s="74"/>
      <c r="R100" s="73"/>
      <c r="S100" s="74"/>
      <c r="T100" s="73"/>
      <c r="U100" s="74"/>
      <c r="V100" s="73"/>
      <c r="W100" s="74"/>
      <c r="X100" s="75"/>
      <c r="Y100" s="75"/>
      <c r="Z100" s="75"/>
      <c r="AA100" s="75"/>
      <c r="AB100" s="75"/>
      <c r="AC100" s="76"/>
    </row>
    <row r="101" spans="1:29" ht="13.15" hidden="1" customHeight="1" x14ac:dyDescent="0.2">
      <c r="A101" s="185"/>
      <c r="B101" s="120"/>
      <c r="C101" s="66"/>
      <c r="D101" s="71"/>
      <c r="E101" s="72"/>
      <c r="F101" s="73"/>
      <c r="G101" s="74"/>
      <c r="H101" s="71"/>
      <c r="I101" s="72"/>
      <c r="J101" s="73"/>
      <c r="K101" s="74"/>
      <c r="L101" s="71"/>
      <c r="M101" s="72"/>
      <c r="N101" s="73"/>
      <c r="O101" s="74"/>
      <c r="P101" s="73"/>
      <c r="Q101" s="74"/>
      <c r="R101" s="73"/>
      <c r="S101" s="74"/>
      <c r="T101" s="73"/>
      <c r="U101" s="74"/>
      <c r="V101" s="73"/>
      <c r="W101" s="74"/>
      <c r="X101" s="75"/>
      <c r="Y101" s="75"/>
      <c r="Z101" s="75"/>
      <c r="AA101" s="75"/>
      <c r="AB101" s="75"/>
      <c r="AC101" s="76"/>
    </row>
    <row r="102" spans="1:29" ht="13.15" hidden="1" customHeight="1" x14ac:dyDescent="0.2">
      <c r="A102" s="185"/>
      <c r="B102" s="120"/>
      <c r="C102" s="66"/>
      <c r="D102" s="71"/>
      <c r="E102" s="72"/>
      <c r="F102" s="73"/>
      <c r="G102" s="74"/>
      <c r="H102" s="71"/>
      <c r="I102" s="72"/>
      <c r="J102" s="73"/>
      <c r="K102" s="74"/>
      <c r="L102" s="71"/>
      <c r="M102" s="72"/>
      <c r="N102" s="73"/>
      <c r="O102" s="74"/>
      <c r="P102" s="73"/>
      <c r="Q102" s="74"/>
      <c r="R102" s="73"/>
      <c r="S102" s="74"/>
      <c r="T102" s="73"/>
      <c r="U102" s="74"/>
      <c r="V102" s="73"/>
      <c r="W102" s="74"/>
      <c r="X102" s="75"/>
      <c r="Y102" s="75"/>
      <c r="Z102" s="75"/>
      <c r="AA102" s="75"/>
      <c r="AB102" s="75"/>
      <c r="AC102" s="76"/>
    </row>
    <row r="103" spans="1:29" ht="3" hidden="1" customHeight="1" x14ac:dyDescent="0.2">
      <c r="A103" s="185"/>
      <c r="B103" s="120"/>
      <c r="C103" s="66"/>
      <c r="D103" s="71"/>
      <c r="E103" s="72"/>
      <c r="F103" s="73"/>
      <c r="G103" s="74"/>
      <c r="H103" s="71"/>
      <c r="I103" s="72"/>
      <c r="J103" s="73"/>
      <c r="K103" s="74"/>
      <c r="L103" s="71"/>
      <c r="M103" s="72"/>
      <c r="N103" s="73"/>
      <c r="O103" s="74"/>
      <c r="P103" s="73"/>
      <c r="Q103" s="74"/>
      <c r="R103" s="73"/>
      <c r="S103" s="74"/>
      <c r="T103" s="73"/>
      <c r="U103" s="74"/>
      <c r="V103" s="73"/>
      <c r="W103" s="74"/>
      <c r="X103" s="75"/>
      <c r="Y103" s="75"/>
      <c r="Z103" s="75"/>
      <c r="AA103" s="75"/>
      <c r="AB103" s="75"/>
      <c r="AC103" s="76"/>
    </row>
    <row r="104" spans="1:29" x14ac:dyDescent="0.2">
      <c r="A104" s="181" t="s">
        <v>64</v>
      </c>
      <c r="B104" s="115" t="s">
        <v>62</v>
      </c>
      <c r="C104" s="119"/>
      <c r="D104" s="119">
        <v>191</v>
      </c>
      <c r="E104" s="119">
        <v>75</v>
      </c>
      <c r="F104" s="122">
        <v>93</v>
      </c>
      <c r="G104" s="122">
        <v>80</v>
      </c>
      <c r="H104" s="119">
        <v>108.3</v>
      </c>
      <c r="I104" s="119">
        <v>105</v>
      </c>
      <c r="J104" s="122">
        <v>92.9</v>
      </c>
      <c r="K104" s="122">
        <v>105</v>
      </c>
      <c r="L104" s="119"/>
      <c r="M104" s="119"/>
      <c r="N104" s="122"/>
      <c r="O104" s="122"/>
      <c r="P104" s="134"/>
      <c r="Q104" s="134"/>
      <c r="R104" s="134"/>
      <c r="S104" s="134"/>
      <c r="T104" s="134"/>
      <c r="U104" s="134"/>
      <c r="V104" s="134"/>
      <c r="W104" s="134"/>
      <c r="X104" s="134"/>
      <c r="Y104" s="134"/>
      <c r="Z104" s="134"/>
      <c r="AA104" s="134"/>
      <c r="AB104" s="134"/>
      <c r="AC104" s="139"/>
    </row>
    <row r="105" spans="1:29" ht="51" x14ac:dyDescent="0.2">
      <c r="A105" s="183"/>
      <c r="B105" s="116" t="s">
        <v>63</v>
      </c>
      <c r="C105" s="121"/>
      <c r="D105" s="121"/>
      <c r="E105" s="121"/>
      <c r="F105" s="124"/>
      <c r="G105" s="124"/>
      <c r="H105" s="121"/>
      <c r="I105" s="121"/>
      <c r="J105" s="124"/>
      <c r="K105" s="124"/>
      <c r="L105" s="121"/>
      <c r="M105" s="121"/>
      <c r="N105" s="124"/>
      <c r="O105" s="124"/>
      <c r="P105" s="136"/>
      <c r="Q105" s="136"/>
      <c r="R105" s="136"/>
      <c r="S105" s="136"/>
      <c r="T105" s="136"/>
      <c r="U105" s="136"/>
      <c r="V105" s="136"/>
      <c r="W105" s="136"/>
      <c r="X105" s="136"/>
      <c r="Y105" s="136"/>
      <c r="Z105" s="136"/>
      <c r="AA105" s="136"/>
      <c r="AB105" s="136"/>
      <c r="AC105" s="141"/>
    </row>
    <row r="106" spans="1:29" ht="74.45" customHeight="1" x14ac:dyDescent="0.2">
      <c r="A106" s="169" t="s">
        <v>68</v>
      </c>
      <c r="B106" s="110" t="s">
        <v>65</v>
      </c>
      <c r="C106" s="119"/>
      <c r="D106" s="119">
        <v>33220</v>
      </c>
      <c r="E106" s="119">
        <v>1610</v>
      </c>
      <c r="F106" s="122">
        <v>21977.3</v>
      </c>
      <c r="G106" s="122">
        <v>1571</v>
      </c>
      <c r="H106" s="119">
        <v>28979</v>
      </c>
      <c r="I106" s="119">
        <v>1529</v>
      </c>
      <c r="J106" s="122">
        <v>21891.93</v>
      </c>
      <c r="K106" s="122">
        <v>1529</v>
      </c>
      <c r="L106" s="119"/>
      <c r="M106" s="119"/>
      <c r="N106" s="122"/>
      <c r="O106" s="122"/>
      <c r="P106" s="134"/>
      <c r="Q106" s="134"/>
      <c r="R106" s="134"/>
      <c r="S106" s="134"/>
      <c r="T106" s="134"/>
      <c r="U106" s="134"/>
      <c r="V106" s="134"/>
      <c r="W106" s="134"/>
      <c r="X106" s="134"/>
      <c r="Y106" s="134"/>
      <c r="Z106" s="134"/>
      <c r="AA106" s="134"/>
      <c r="AB106" s="134"/>
      <c r="AC106" s="139"/>
    </row>
    <row r="107" spans="1:29" x14ac:dyDescent="0.2">
      <c r="A107" s="173"/>
      <c r="B107" s="112" t="s">
        <v>66</v>
      </c>
      <c r="C107" s="120"/>
      <c r="D107" s="120"/>
      <c r="E107" s="120"/>
      <c r="F107" s="123"/>
      <c r="G107" s="123"/>
      <c r="H107" s="120"/>
      <c r="I107" s="120"/>
      <c r="J107" s="123"/>
      <c r="K107" s="123"/>
      <c r="L107" s="120"/>
      <c r="M107" s="120"/>
      <c r="N107" s="123"/>
      <c r="O107" s="123"/>
      <c r="P107" s="135"/>
      <c r="Q107" s="135"/>
      <c r="R107" s="135"/>
      <c r="S107" s="135"/>
      <c r="T107" s="135"/>
      <c r="U107" s="135"/>
      <c r="V107" s="135"/>
      <c r="W107" s="135"/>
      <c r="X107" s="135"/>
      <c r="Y107" s="135"/>
      <c r="Z107" s="135"/>
      <c r="AA107" s="135"/>
      <c r="AB107" s="135"/>
      <c r="AC107" s="140"/>
    </row>
    <row r="108" spans="1:29" ht="25.5" x14ac:dyDescent="0.2">
      <c r="A108" s="177"/>
      <c r="B108" s="114" t="s">
        <v>67</v>
      </c>
      <c r="C108" s="121"/>
      <c r="D108" s="121"/>
      <c r="E108" s="121"/>
      <c r="F108" s="124"/>
      <c r="G108" s="124"/>
      <c r="H108" s="121"/>
      <c r="I108" s="121"/>
      <c r="J108" s="124"/>
      <c r="K108" s="124"/>
      <c r="L108" s="121"/>
      <c r="M108" s="121"/>
      <c r="N108" s="124"/>
      <c r="O108" s="124"/>
      <c r="P108" s="136"/>
      <c r="Q108" s="136"/>
      <c r="R108" s="136"/>
      <c r="S108" s="136"/>
      <c r="T108" s="136"/>
      <c r="U108" s="136"/>
      <c r="V108" s="136"/>
      <c r="W108" s="136"/>
      <c r="X108" s="136"/>
      <c r="Y108" s="136"/>
      <c r="Z108" s="136"/>
      <c r="AA108" s="136"/>
      <c r="AB108" s="136"/>
      <c r="AC108" s="141"/>
    </row>
    <row r="109" spans="1:29" ht="25.5" x14ac:dyDescent="0.2">
      <c r="A109" s="169" t="s">
        <v>71</v>
      </c>
      <c r="B109" s="110" t="s">
        <v>69</v>
      </c>
      <c r="C109" s="119"/>
      <c r="D109" s="119">
        <v>3900</v>
      </c>
      <c r="E109" s="119">
        <v>355</v>
      </c>
      <c r="F109" s="122">
        <v>3377.1</v>
      </c>
      <c r="G109" s="122">
        <v>324</v>
      </c>
      <c r="H109" s="119">
        <v>3931.5</v>
      </c>
      <c r="I109" s="119">
        <v>266</v>
      </c>
      <c r="J109" s="122">
        <v>3372.63</v>
      </c>
      <c r="K109" s="122">
        <v>266</v>
      </c>
      <c r="L109" s="119"/>
      <c r="M109" s="119"/>
      <c r="N109" s="122"/>
      <c r="O109" s="122"/>
      <c r="P109" s="134"/>
      <c r="Q109" s="134"/>
      <c r="R109" s="134"/>
      <c r="S109" s="134"/>
      <c r="T109" s="134"/>
      <c r="U109" s="134"/>
      <c r="V109" s="134"/>
      <c r="W109" s="134"/>
      <c r="X109" s="134"/>
      <c r="Y109" s="134"/>
      <c r="Z109" s="134"/>
      <c r="AA109" s="134"/>
      <c r="AB109" s="134"/>
      <c r="AC109" s="139"/>
    </row>
    <row r="110" spans="1:29" ht="94.5" customHeight="1" x14ac:dyDescent="0.2">
      <c r="A110" s="173"/>
      <c r="B110" s="112" t="s">
        <v>70</v>
      </c>
      <c r="C110" s="121"/>
      <c r="D110" s="121"/>
      <c r="E110" s="121"/>
      <c r="F110" s="124"/>
      <c r="G110" s="124"/>
      <c r="H110" s="121"/>
      <c r="I110" s="121"/>
      <c r="J110" s="124"/>
      <c r="K110" s="124"/>
      <c r="L110" s="121"/>
      <c r="M110" s="121"/>
      <c r="N110" s="124"/>
      <c r="O110" s="124"/>
      <c r="P110" s="136"/>
      <c r="Q110" s="136"/>
      <c r="R110" s="136"/>
      <c r="S110" s="136"/>
      <c r="T110" s="136"/>
      <c r="U110" s="136"/>
      <c r="V110" s="136"/>
      <c r="W110" s="136"/>
      <c r="X110" s="136"/>
      <c r="Y110" s="136"/>
      <c r="Z110" s="136"/>
      <c r="AA110" s="136"/>
      <c r="AB110" s="136"/>
      <c r="AC110" s="141"/>
    </row>
    <row r="111" spans="1:29" ht="51" x14ac:dyDescent="0.2">
      <c r="A111" s="31" t="s">
        <v>73</v>
      </c>
      <c r="B111" s="82" t="s">
        <v>72</v>
      </c>
      <c r="C111" s="27"/>
      <c r="D111" s="27">
        <v>2170</v>
      </c>
      <c r="E111" s="27">
        <v>106</v>
      </c>
      <c r="F111" s="47">
        <v>576.79999999999995</v>
      </c>
      <c r="G111" s="47">
        <v>136</v>
      </c>
      <c r="H111" s="27">
        <v>580</v>
      </c>
      <c r="I111" s="27">
        <v>140</v>
      </c>
      <c r="J111" s="47">
        <v>576.04999999999995</v>
      </c>
      <c r="K111" s="47">
        <v>140</v>
      </c>
      <c r="L111" s="27"/>
      <c r="M111" s="27"/>
      <c r="N111" s="47"/>
      <c r="O111" s="47"/>
      <c r="P111" s="48"/>
      <c r="Q111" s="48"/>
      <c r="R111" s="48"/>
      <c r="S111" s="48"/>
      <c r="T111" s="48"/>
      <c r="U111" s="48"/>
      <c r="V111" s="48"/>
      <c r="W111" s="48"/>
      <c r="X111" s="48"/>
      <c r="Y111" s="48"/>
      <c r="Z111" s="48"/>
      <c r="AA111" s="48"/>
      <c r="AB111" s="48"/>
      <c r="AC111" s="77"/>
    </row>
    <row r="112" spans="1:29" ht="13.15" customHeight="1" x14ac:dyDescent="0.2">
      <c r="A112" s="169" t="s">
        <v>74</v>
      </c>
      <c r="B112" s="186" t="s">
        <v>99</v>
      </c>
      <c r="C112" s="119"/>
      <c r="D112" s="119">
        <v>5600</v>
      </c>
      <c r="E112" s="119">
        <v>5623</v>
      </c>
      <c r="F112" s="122">
        <v>1534.9</v>
      </c>
      <c r="G112" s="122">
        <v>4115</v>
      </c>
      <c r="H112" s="119">
        <v>5800</v>
      </c>
      <c r="I112" s="119">
        <v>5080</v>
      </c>
      <c r="J112" s="122">
        <v>3082.7</v>
      </c>
      <c r="K112" s="122">
        <v>811</v>
      </c>
      <c r="L112" s="119"/>
      <c r="M112" s="119"/>
      <c r="N112" s="122"/>
      <c r="O112" s="122"/>
      <c r="P112" s="134"/>
      <c r="Q112" s="134"/>
      <c r="R112" s="134"/>
      <c r="S112" s="134"/>
      <c r="T112" s="134"/>
      <c r="U112" s="134"/>
      <c r="V112" s="134">
        <v>4000</v>
      </c>
      <c r="W112" s="134">
        <v>1000</v>
      </c>
      <c r="X112" s="134">
        <v>4000</v>
      </c>
      <c r="Y112" s="133">
        <v>1000</v>
      </c>
      <c r="Z112" s="133"/>
      <c r="AA112" s="133"/>
      <c r="AB112" s="133">
        <v>4000</v>
      </c>
      <c r="AC112" s="139">
        <v>1000</v>
      </c>
    </row>
    <row r="113" spans="1:36" ht="13.15" customHeight="1" x14ac:dyDescent="0.2">
      <c r="A113" s="173"/>
      <c r="B113" s="186"/>
      <c r="C113" s="120"/>
      <c r="D113" s="120"/>
      <c r="E113" s="120"/>
      <c r="F113" s="123"/>
      <c r="G113" s="123"/>
      <c r="H113" s="120"/>
      <c r="I113" s="120"/>
      <c r="J113" s="123"/>
      <c r="K113" s="123"/>
      <c r="L113" s="120"/>
      <c r="M113" s="120"/>
      <c r="N113" s="123"/>
      <c r="O113" s="123"/>
      <c r="P113" s="135"/>
      <c r="Q113" s="135"/>
      <c r="R113" s="135"/>
      <c r="S113" s="135"/>
      <c r="T113" s="135"/>
      <c r="U113" s="135"/>
      <c r="V113" s="135"/>
      <c r="W113" s="135"/>
      <c r="X113" s="135"/>
      <c r="Y113" s="133"/>
      <c r="Z113" s="133"/>
      <c r="AA113" s="133"/>
      <c r="AB113" s="133"/>
      <c r="AC113" s="140"/>
    </row>
    <row r="114" spans="1:36" ht="15" customHeight="1" x14ac:dyDescent="0.2">
      <c r="A114" s="177"/>
      <c r="B114" s="187"/>
      <c r="C114" s="121"/>
      <c r="D114" s="121"/>
      <c r="E114" s="121"/>
      <c r="F114" s="124"/>
      <c r="G114" s="124"/>
      <c r="H114" s="121"/>
      <c r="I114" s="121"/>
      <c r="J114" s="124"/>
      <c r="K114" s="124"/>
      <c r="L114" s="121"/>
      <c r="M114" s="121"/>
      <c r="N114" s="124"/>
      <c r="O114" s="124"/>
      <c r="P114" s="136"/>
      <c r="Q114" s="136"/>
      <c r="R114" s="136"/>
      <c r="S114" s="136"/>
      <c r="T114" s="136"/>
      <c r="U114" s="136"/>
      <c r="V114" s="136"/>
      <c r="W114" s="136"/>
      <c r="X114" s="136"/>
      <c r="Y114" s="133"/>
      <c r="Z114" s="133"/>
      <c r="AA114" s="133"/>
      <c r="AB114" s="133"/>
      <c r="AC114" s="141"/>
    </row>
    <row r="115" spans="1:36" ht="47.25" customHeight="1" x14ac:dyDescent="0.2">
      <c r="A115" s="26" t="s">
        <v>0</v>
      </c>
      <c r="B115" s="27" t="s">
        <v>101</v>
      </c>
      <c r="C115" s="27"/>
      <c r="D115" s="27"/>
      <c r="E115" s="27"/>
      <c r="F115" s="27"/>
      <c r="G115" s="27"/>
      <c r="H115" s="27"/>
      <c r="I115" s="27"/>
      <c r="J115" s="27"/>
      <c r="K115" s="27"/>
      <c r="L115" s="28"/>
      <c r="M115" s="30"/>
      <c r="N115" s="28"/>
      <c r="O115" s="30"/>
      <c r="P115" s="30"/>
      <c r="Q115" s="30"/>
      <c r="R115" s="28"/>
      <c r="S115" s="30"/>
      <c r="T115" s="28"/>
      <c r="U115" s="30"/>
      <c r="V115" s="60">
        <f>S131*W131</f>
        <v>272229.24615384615</v>
      </c>
      <c r="W115" s="60">
        <v>2465</v>
      </c>
      <c r="X115" s="88">
        <f>V115*1.1</f>
        <v>299452.17076923081</v>
      </c>
      <c r="Y115" s="60">
        <v>2556</v>
      </c>
      <c r="Z115" s="47"/>
      <c r="AA115" s="47"/>
      <c r="AB115" s="60">
        <f>X115*1.1</f>
        <v>329397.38784615393</v>
      </c>
      <c r="AC115" s="89">
        <f>Y115</f>
        <v>2556</v>
      </c>
    </row>
    <row r="116" spans="1:36" ht="43.5" customHeight="1" x14ac:dyDescent="0.2">
      <c r="A116" s="26" t="s">
        <v>16</v>
      </c>
      <c r="B116" s="27" t="s">
        <v>100</v>
      </c>
      <c r="C116" s="27"/>
      <c r="D116" s="27"/>
      <c r="E116" s="27"/>
      <c r="F116" s="27"/>
      <c r="G116" s="27"/>
      <c r="H116" s="27"/>
      <c r="I116" s="27"/>
      <c r="J116" s="27"/>
      <c r="K116" s="27"/>
      <c r="L116" s="28"/>
      <c r="M116" s="30"/>
      <c r="N116" s="28"/>
      <c r="O116" s="30"/>
      <c r="P116" s="30"/>
      <c r="Q116" s="30"/>
      <c r="R116" s="30"/>
      <c r="S116" s="30"/>
      <c r="T116" s="28"/>
      <c r="U116" s="30"/>
      <c r="V116" s="60">
        <f>S131*W132</f>
        <v>298734.32488687779</v>
      </c>
      <c r="W116" s="60">
        <v>2705</v>
      </c>
      <c r="X116" s="88">
        <f t="shared" ref="X116:X117" si="0">V116*1.1</f>
        <v>328607.75737556559</v>
      </c>
      <c r="Y116" s="60">
        <v>2794</v>
      </c>
      <c r="Z116" s="60"/>
      <c r="AA116" s="60"/>
      <c r="AB116" s="60">
        <f t="shared" ref="AB116:AB117" si="1">X116*1.1</f>
        <v>361468.53311312216</v>
      </c>
      <c r="AC116" s="89">
        <f t="shared" ref="AC116:AC117" si="2">Y116</f>
        <v>2794</v>
      </c>
    </row>
    <row r="117" spans="1:36" ht="44.25" customHeight="1" x14ac:dyDescent="0.2">
      <c r="A117" s="26" t="s">
        <v>17</v>
      </c>
      <c r="B117" s="27" t="s">
        <v>102</v>
      </c>
      <c r="C117" s="27"/>
      <c r="D117" s="27"/>
      <c r="E117" s="27"/>
      <c r="F117" s="27"/>
      <c r="G117" s="27"/>
      <c r="H117" s="27"/>
      <c r="I117" s="27"/>
      <c r="J117" s="27"/>
      <c r="K117" s="27"/>
      <c r="L117" s="28"/>
      <c r="M117" s="30"/>
      <c r="N117" s="28"/>
      <c r="O117" s="30"/>
      <c r="P117" s="30"/>
      <c r="Q117" s="30"/>
      <c r="R117" s="30"/>
      <c r="S117" s="30"/>
      <c r="T117" s="30"/>
      <c r="U117" s="30"/>
      <c r="V117" s="60">
        <f>S131*W133</f>
        <v>39205.428959276047</v>
      </c>
      <c r="W117" s="60">
        <v>355</v>
      </c>
      <c r="X117" s="88">
        <f t="shared" si="0"/>
        <v>43125.971855203657</v>
      </c>
      <c r="Y117" s="60">
        <v>420</v>
      </c>
      <c r="Z117" s="60"/>
      <c r="AA117" s="60"/>
      <c r="AB117" s="60">
        <f t="shared" si="1"/>
        <v>47438.569040724025</v>
      </c>
      <c r="AC117" s="89">
        <f t="shared" si="2"/>
        <v>420</v>
      </c>
    </row>
    <row r="118" spans="1:36" ht="45.75" customHeight="1" x14ac:dyDescent="0.2">
      <c r="A118" s="26" t="s">
        <v>18</v>
      </c>
      <c r="B118" s="27" t="s">
        <v>103</v>
      </c>
      <c r="C118" s="27"/>
      <c r="D118" s="27"/>
      <c r="E118" s="27"/>
      <c r="F118" s="27"/>
      <c r="G118" s="27"/>
      <c r="H118" s="27"/>
      <c r="I118" s="27"/>
      <c r="J118" s="27"/>
      <c r="K118" s="27"/>
      <c r="L118" s="28"/>
      <c r="M118" s="30"/>
      <c r="N118" s="28"/>
      <c r="O118" s="30"/>
      <c r="P118" s="30"/>
      <c r="Q118" s="30"/>
      <c r="R118" s="28"/>
      <c r="S118" s="30"/>
      <c r="T118" s="28"/>
      <c r="U118" s="30"/>
      <c r="V118" s="60">
        <f>AB142/59*14</f>
        <v>439.4576271186441</v>
      </c>
      <c r="W118" s="60">
        <v>14</v>
      </c>
      <c r="X118" s="88">
        <f>V118*1.1</f>
        <v>483.40338983050856</v>
      </c>
      <c r="Y118" s="90">
        <f>W118</f>
        <v>14</v>
      </c>
      <c r="Z118" s="47"/>
      <c r="AA118" s="47"/>
      <c r="AB118" s="88">
        <f>X118*1.1</f>
        <v>531.74372881355941</v>
      </c>
      <c r="AC118" s="91">
        <f>Y118</f>
        <v>14</v>
      </c>
      <c r="AD118" s="25"/>
    </row>
    <row r="119" spans="1:36" ht="27" customHeight="1" x14ac:dyDescent="0.2">
      <c r="A119" s="26" t="s">
        <v>40</v>
      </c>
      <c r="B119" s="27" t="s">
        <v>104</v>
      </c>
      <c r="C119" s="27"/>
      <c r="D119" s="27"/>
      <c r="E119" s="27"/>
      <c r="F119" s="27"/>
      <c r="G119" s="27"/>
      <c r="H119" s="27"/>
      <c r="I119" s="27"/>
      <c r="J119" s="27"/>
      <c r="K119" s="27"/>
      <c r="L119" s="28"/>
      <c r="M119" s="30"/>
      <c r="N119" s="28"/>
      <c r="O119" s="30"/>
      <c r="P119" s="30"/>
      <c r="Q119" s="30"/>
      <c r="R119" s="28"/>
      <c r="S119" s="30"/>
      <c r="T119" s="28"/>
      <c r="U119" s="30"/>
      <c r="V119" s="60">
        <f>AB143/59*14</f>
        <v>1169.8305084745764</v>
      </c>
      <c r="W119" s="60">
        <v>45</v>
      </c>
      <c r="X119" s="88">
        <f t="shared" ref="X119:X121" si="3">V119*1.1</f>
        <v>1286.8135593220341</v>
      </c>
      <c r="Y119" s="90">
        <f t="shared" ref="Y119:Y121" si="4">W119</f>
        <v>45</v>
      </c>
      <c r="Z119" s="47"/>
      <c r="AA119" s="47"/>
      <c r="AB119" s="88">
        <f t="shared" ref="AB119:AB121" si="5">X119*1.1</f>
        <v>1415.4949152542376</v>
      </c>
      <c r="AC119" s="91">
        <f t="shared" ref="AC119:AC121" si="6">Y119</f>
        <v>45</v>
      </c>
      <c r="AD119" s="81"/>
    </row>
    <row r="120" spans="1:36" ht="49.5" customHeight="1" x14ac:dyDescent="0.2">
      <c r="A120" s="26" t="s">
        <v>43</v>
      </c>
      <c r="B120" s="27" t="s">
        <v>105</v>
      </c>
      <c r="C120" s="27"/>
      <c r="D120" s="27"/>
      <c r="E120" s="27"/>
      <c r="F120" s="27"/>
      <c r="G120" s="27"/>
      <c r="H120" s="27"/>
      <c r="I120" s="27"/>
      <c r="J120" s="27"/>
      <c r="K120" s="27"/>
      <c r="L120" s="28"/>
      <c r="M120" s="30"/>
      <c r="N120" s="28"/>
      <c r="O120" s="30"/>
      <c r="P120" s="30"/>
      <c r="Q120" s="30"/>
      <c r="R120" s="28"/>
      <c r="S120" s="30"/>
      <c r="T120" s="28"/>
      <c r="U120" s="30"/>
      <c r="V120" s="60">
        <f>AB142/59*45</f>
        <v>1412.542372881356</v>
      </c>
      <c r="W120" s="60">
        <v>14</v>
      </c>
      <c r="X120" s="88">
        <f t="shared" si="3"/>
        <v>1553.7966101694917</v>
      </c>
      <c r="Y120" s="90">
        <f t="shared" si="4"/>
        <v>14</v>
      </c>
      <c r="Z120" s="47"/>
      <c r="AA120" s="47"/>
      <c r="AB120" s="88">
        <f t="shared" si="5"/>
        <v>1709.176271186441</v>
      </c>
      <c r="AC120" s="91">
        <f t="shared" si="6"/>
        <v>14</v>
      </c>
    </row>
    <row r="121" spans="1:36" ht="27" customHeight="1" x14ac:dyDescent="0.2">
      <c r="A121" s="26" t="s">
        <v>46</v>
      </c>
      <c r="B121" s="27" t="s">
        <v>106</v>
      </c>
      <c r="C121" s="27"/>
      <c r="D121" s="27"/>
      <c r="E121" s="27"/>
      <c r="F121" s="27"/>
      <c r="G121" s="27"/>
      <c r="H121" s="27"/>
      <c r="I121" s="27"/>
      <c r="J121" s="27"/>
      <c r="K121" s="27"/>
      <c r="L121" s="28"/>
      <c r="M121" s="30"/>
      <c r="N121" s="28"/>
      <c r="O121" s="30"/>
      <c r="P121" s="30"/>
      <c r="Q121" s="30"/>
      <c r="R121" s="28"/>
      <c r="S121" s="30"/>
      <c r="T121" s="28"/>
      <c r="U121" s="30"/>
      <c r="V121" s="60">
        <f>AB143/59*45</f>
        <v>3760.1694915254238</v>
      </c>
      <c r="W121" s="60">
        <v>45</v>
      </c>
      <c r="X121" s="88">
        <f t="shared" si="3"/>
        <v>4136.1864406779669</v>
      </c>
      <c r="Y121" s="90">
        <f t="shared" si="4"/>
        <v>45</v>
      </c>
      <c r="Z121" s="47"/>
      <c r="AA121" s="47"/>
      <c r="AB121" s="88">
        <f t="shared" si="5"/>
        <v>4549.8050847457644</v>
      </c>
      <c r="AC121" s="91">
        <f t="shared" si="6"/>
        <v>45</v>
      </c>
    </row>
    <row r="122" spans="1:36" ht="91.5" customHeight="1" x14ac:dyDescent="0.2">
      <c r="A122" s="26" t="s">
        <v>48</v>
      </c>
      <c r="B122" s="27" t="s">
        <v>92</v>
      </c>
      <c r="C122" s="27"/>
      <c r="D122" s="27"/>
      <c r="E122" s="27"/>
      <c r="F122" s="27"/>
      <c r="G122" s="27"/>
      <c r="H122" s="27"/>
      <c r="I122" s="27"/>
      <c r="J122" s="27"/>
      <c r="K122" s="27"/>
      <c r="L122" s="28"/>
      <c r="M122" s="30"/>
      <c r="N122" s="28"/>
      <c r="O122" s="30"/>
      <c r="P122" s="30"/>
      <c r="Q122" s="30"/>
      <c r="R122" s="28"/>
      <c r="S122" s="30"/>
      <c r="T122" s="28"/>
      <c r="U122" s="30"/>
      <c r="V122" s="60">
        <f>8*W122</f>
        <v>32</v>
      </c>
      <c r="W122" s="60">
        <v>4</v>
      </c>
      <c r="X122" s="88">
        <f>V122*1.1</f>
        <v>35.200000000000003</v>
      </c>
      <c r="Y122" s="47">
        <v>4</v>
      </c>
      <c r="Z122" s="47"/>
      <c r="AA122" s="47"/>
      <c r="AB122" s="60">
        <f>X122</f>
        <v>35.200000000000003</v>
      </c>
      <c r="AC122" s="92">
        <v>4</v>
      </c>
    </row>
    <row r="123" spans="1:36" ht="45.75" customHeight="1" x14ac:dyDescent="0.2">
      <c r="A123" s="26" t="s">
        <v>52</v>
      </c>
      <c r="B123" s="27" t="s">
        <v>103</v>
      </c>
      <c r="C123" s="27"/>
      <c r="D123" s="27"/>
      <c r="E123" s="27"/>
      <c r="F123" s="27"/>
      <c r="G123" s="27"/>
      <c r="H123" s="27"/>
      <c r="I123" s="27"/>
      <c r="J123" s="27"/>
      <c r="K123" s="27"/>
      <c r="L123" s="28"/>
      <c r="M123" s="30"/>
      <c r="N123" s="28"/>
      <c r="O123" s="30"/>
      <c r="P123" s="30"/>
      <c r="Q123" s="30"/>
      <c r="R123" s="28"/>
      <c r="S123" s="30"/>
      <c r="T123" s="28"/>
      <c r="U123" s="30"/>
      <c r="V123" s="60">
        <v>22229</v>
      </c>
      <c r="W123" s="60">
        <v>607</v>
      </c>
      <c r="X123" s="90">
        <v>24412</v>
      </c>
      <c r="Y123" s="47">
        <v>606</v>
      </c>
      <c r="Z123" s="47"/>
      <c r="AA123" s="47"/>
      <c r="AB123" s="93">
        <v>26853</v>
      </c>
      <c r="AC123" s="92">
        <v>606</v>
      </c>
    </row>
    <row r="124" spans="1:36" ht="27" customHeight="1" x14ac:dyDescent="0.2">
      <c r="A124" s="26" t="s">
        <v>54</v>
      </c>
      <c r="B124" s="27" t="s">
        <v>104</v>
      </c>
      <c r="C124" s="27"/>
      <c r="D124" s="27"/>
      <c r="E124" s="27"/>
      <c r="F124" s="27"/>
      <c r="G124" s="27"/>
      <c r="H124" s="27"/>
      <c r="I124" s="27"/>
      <c r="J124" s="27"/>
      <c r="K124" s="27"/>
      <c r="L124" s="28"/>
      <c r="M124" s="30"/>
      <c r="N124" s="28"/>
      <c r="O124" s="30"/>
      <c r="P124" s="30"/>
      <c r="Q124" s="30"/>
      <c r="R124" s="28"/>
      <c r="S124" s="30"/>
      <c r="T124" s="28"/>
      <c r="U124" s="30"/>
      <c r="V124" s="60">
        <v>61232</v>
      </c>
      <c r="W124" s="60">
        <v>607</v>
      </c>
      <c r="X124" s="90">
        <v>67244</v>
      </c>
      <c r="Y124" s="47">
        <v>606</v>
      </c>
      <c r="Z124" s="47"/>
      <c r="AA124" s="47"/>
      <c r="AB124" s="93">
        <v>73969</v>
      </c>
      <c r="AC124" s="92">
        <v>606</v>
      </c>
    </row>
    <row r="125" spans="1:36" ht="45.75" customHeight="1" x14ac:dyDescent="0.2">
      <c r="A125" s="26" t="s">
        <v>57</v>
      </c>
      <c r="B125" s="27" t="s">
        <v>105</v>
      </c>
      <c r="C125" s="27"/>
      <c r="D125" s="27"/>
      <c r="E125" s="27"/>
      <c r="F125" s="27"/>
      <c r="G125" s="27"/>
      <c r="H125" s="27"/>
      <c r="I125" s="27"/>
      <c r="J125" s="27"/>
      <c r="K125" s="27"/>
      <c r="L125" s="28"/>
      <c r="M125" s="30"/>
      <c r="N125" s="28"/>
      <c r="O125" s="30"/>
      <c r="P125" s="30"/>
      <c r="Q125" s="30"/>
      <c r="R125" s="28"/>
      <c r="S125" s="30"/>
      <c r="T125" s="28"/>
      <c r="U125" s="30"/>
      <c r="V125" s="60">
        <v>63686</v>
      </c>
      <c r="W125" s="60">
        <v>1739</v>
      </c>
      <c r="X125" s="90">
        <v>70094</v>
      </c>
      <c r="Y125" s="47">
        <v>1740</v>
      </c>
      <c r="Z125" s="47"/>
      <c r="AA125" s="47"/>
      <c r="AB125" s="93">
        <v>77104</v>
      </c>
      <c r="AC125" s="92">
        <v>1740</v>
      </c>
      <c r="AD125" s="25"/>
      <c r="AE125" s="25"/>
      <c r="AF125" s="25"/>
      <c r="AG125" s="25"/>
      <c r="AH125" s="25"/>
      <c r="AI125" s="25"/>
      <c r="AJ125" s="25"/>
    </row>
    <row r="126" spans="1:36" ht="27" customHeight="1" x14ac:dyDescent="0.2">
      <c r="A126" s="26" t="s">
        <v>59</v>
      </c>
      <c r="B126" s="27" t="s">
        <v>106</v>
      </c>
      <c r="C126" s="27"/>
      <c r="D126" s="27"/>
      <c r="E126" s="27"/>
      <c r="F126" s="27"/>
      <c r="G126" s="27"/>
      <c r="H126" s="27"/>
      <c r="I126" s="27"/>
      <c r="J126" s="27"/>
      <c r="K126" s="27"/>
      <c r="L126" s="28"/>
      <c r="M126" s="30"/>
      <c r="N126" s="28"/>
      <c r="O126" s="30"/>
      <c r="P126" s="30"/>
      <c r="Q126" s="30"/>
      <c r="R126" s="28"/>
      <c r="S126" s="30"/>
      <c r="T126" s="28"/>
      <c r="U126" s="30"/>
      <c r="V126" s="60">
        <v>175425</v>
      </c>
      <c r="W126" s="60">
        <v>1739</v>
      </c>
      <c r="X126" s="90">
        <v>193078</v>
      </c>
      <c r="Y126" s="47">
        <v>1740</v>
      </c>
      <c r="Z126" s="47"/>
      <c r="AA126" s="47"/>
      <c r="AB126" s="93">
        <v>212386</v>
      </c>
      <c r="AC126" s="92">
        <v>1740</v>
      </c>
      <c r="AD126" s="25"/>
      <c r="AE126" s="25"/>
      <c r="AF126" s="25"/>
      <c r="AG126" s="25"/>
      <c r="AH126" s="25"/>
      <c r="AI126" s="25"/>
      <c r="AJ126" s="25"/>
    </row>
    <row r="127" spans="1:36" ht="45" customHeight="1" x14ac:dyDescent="0.2">
      <c r="A127" s="98" t="s">
        <v>61</v>
      </c>
      <c r="B127" s="47" t="s">
        <v>107</v>
      </c>
      <c r="C127" s="27"/>
      <c r="D127" s="28"/>
      <c r="E127" s="29"/>
      <c r="F127" s="28"/>
      <c r="G127" s="30"/>
      <c r="H127" s="28"/>
      <c r="I127" s="29"/>
      <c r="J127" s="28"/>
      <c r="K127" s="30"/>
      <c r="L127" s="30"/>
      <c r="M127" s="30"/>
      <c r="N127" s="28"/>
      <c r="O127" s="30"/>
      <c r="P127" s="30"/>
      <c r="Q127" s="30"/>
      <c r="R127" s="28"/>
      <c r="S127" s="30"/>
      <c r="T127" s="28"/>
      <c r="U127" s="29"/>
      <c r="V127" s="60">
        <v>29442</v>
      </c>
      <c r="W127" s="60">
        <v>1619</v>
      </c>
      <c r="X127" s="60">
        <f>V127*1.1</f>
        <v>32386.200000000004</v>
      </c>
      <c r="Y127" s="60">
        <v>1649</v>
      </c>
      <c r="Z127" s="59"/>
      <c r="AA127" s="60"/>
      <c r="AB127" s="88">
        <f>X127*1.1</f>
        <v>35624.820000000007</v>
      </c>
      <c r="AC127" s="92">
        <v>1649</v>
      </c>
    </row>
    <row r="128" spans="1:36" ht="33" customHeight="1" thickBot="1" x14ac:dyDescent="0.25">
      <c r="A128" s="99" t="s">
        <v>64</v>
      </c>
      <c r="B128" s="83" t="s">
        <v>108</v>
      </c>
      <c r="C128" s="78"/>
      <c r="D128" s="24"/>
      <c r="E128" s="79"/>
      <c r="F128" s="24"/>
      <c r="G128" s="80"/>
      <c r="H128" s="24"/>
      <c r="I128" s="79"/>
      <c r="J128" s="24"/>
      <c r="K128" s="80"/>
      <c r="L128" s="80"/>
      <c r="M128" s="80"/>
      <c r="N128" s="24"/>
      <c r="O128" s="80"/>
      <c r="P128" s="80"/>
      <c r="Q128" s="80"/>
      <c r="R128" s="24"/>
      <c r="S128" s="80"/>
      <c r="T128" s="24"/>
      <c r="U128" s="79"/>
      <c r="V128" s="94">
        <v>5849</v>
      </c>
      <c r="W128" s="94">
        <v>710</v>
      </c>
      <c r="X128" s="94">
        <f>V128*1.1</f>
        <v>6433.9000000000005</v>
      </c>
      <c r="Y128" s="94">
        <v>710</v>
      </c>
      <c r="Z128" s="95"/>
      <c r="AA128" s="94"/>
      <c r="AB128" s="96">
        <f>X128*1.1</f>
        <v>7077.2900000000009</v>
      </c>
      <c r="AC128" s="97">
        <v>710</v>
      </c>
    </row>
    <row r="130" spans="18:29" ht="27.75" customHeight="1" x14ac:dyDescent="0.2">
      <c r="R130" s="59"/>
      <c r="S130" s="60"/>
      <c r="T130" s="59"/>
      <c r="U130" s="60"/>
      <c r="V130" s="84" t="s">
        <v>110</v>
      </c>
      <c r="W130" s="60">
        <v>5525</v>
      </c>
      <c r="X130" s="47"/>
      <c r="Y130" s="47">
        <v>5770</v>
      </c>
      <c r="Z130" s="47"/>
      <c r="AA130" s="47"/>
      <c r="AB130" s="47"/>
      <c r="AC130" s="47">
        <v>5770</v>
      </c>
    </row>
    <row r="131" spans="18:29" ht="25.5" x14ac:dyDescent="0.2">
      <c r="R131" s="59" t="s">
        <v>113</v>
      </c>
      <c r="S131" s="60">
        <v>610169</v>
      </c>
      <c r="T131" s="59"/>
      <c r="U131" s="60"/>
      <c r="V131" s="59"/>
      <c r="W131" s="85">
        <f>W115/5525*100%</f>
        <v>0.44615384615384618</v>
      </c>
      <c r="X131" s="47"/>
      <c r="Y131" s="86">
        <f>Y115/5770*100%</f>
        <v>0.44298093587521664</v>
      </c>
      <c r="Z131" s="47"/>
      <c r="AA131" s="47"/>
      <c r="AB131" s="47"/>
      <c r="AC131" s="47"/>
    </row>
    <row r="132" spans="18:29" x14ac:dyDescent="0.2">
      <c r="R132" s="59" t="s">
        <v>98</v>
      </c>
      <c r="S132" s="60"/>
      <c r="T132" s="59"/>
      <c r="U132" s="60"/>
      <c r="V132" s="59"/>
      <c r="W132" s="85">
        <f>W116/5525*100%</f>
        <v>0.48959276018099546</v>
      </c>
      <c r="X132" s="47"/>
      <c r="Y132" s="86">
        <f>Y116/5770*100%</f>
        <v>0.48422876949740035</v>
      </c>
      <c r="Z132" s="47"/>
      <c r="AA132" s="47"/>
      <c r="AB132" s="47"/>
      <c r="AC132" s="47"/>
    </row>
    <row r="133" spans="18:29" x14ac:dyDescent="0.2">
      <c r="R133" s="59"/>
      <c r="S133" s="60"/>
      <c r="T133" s="59"/>
      <c r="U133" s="60"/>
      <c r="V133" s="59"/>
      <c r="W133" s="85">
        <f>100%-W131-W132</f>
        <v>6.425339366515842E-2</v>
      </c>
      <c r="X133" s="47"/>
      <c r="Y133" s="86">
        <f>Y117/5770*100%</f>
        <v>7.2790294627383012E-2</v>
      </c>
      <c r="Z133" s="47"/>
      <c r="AA133" s="47"/>
      <c r="AB133" s="47"/>
      <c r="AC133" s="47"/>
    </row>
    <row r="135" spans="18:29" x14ac:dyDescent="0.2">
      <c r="R135" s="28" t="s">
        <v>115</v>
      </c>
      <c r="S135" s="30" t="s">
        <v>116</v>
      </c>
      <c r="T135" s="28"/>
      <c r="U135" s="30"/>
      <c r="V135" s="28">
        <v>607</v>
      </c>
      <c r="W135" s="30">
        <v>2346</v>
      </c>
      <c r="X135" s="27">
        <v>606</v>
      </c>
      <c r="Y135" s="27">
        <v>2346</v>
      </c>
      <c r="Z135" s="27"/>
      <c r="AA135" s="27"/>
      <c r="AB135" s="27">
        <v>606</v>
      </c>
      <c r="AC135" s="27">
        <v>2346</v>
      </c>
    </row>
    <row r="136" spans="18:29" x14ac:dyDescent="0.2">
      <c r="R136" s="28"/>
      <c r="S136" s="30" t="s">
        <v>117</v>
      </c>
      <c r="T136" s="28"/>
      <c r="U136" s="30"/>
      <c r="V136" s="28">
        <v>1739</v>
      </c>
      <c r="W136" s="30"/>
      <c r="X136" s="27">
        <v>1740</v>
      </c>
      <c r="Y136" s="27"/>
      <c r="Z136" s="27"/>
      <c r="AA136" s="27"/>
      <c r="AB136" s="27">
        <v>1740</v>
      </c>
      <c r="AC136" s="27"/>
    </row>
    <row r="137" spans="18:29" x14ac:dyDescent="0.2">
      <c r="R137" s="28"/>
      <c r="S137" s="30"/>
      <c r="T137" s="28"/>
      <c r="U137" s="30"/>
      <c r="V137" s="28"/>
      <c r="W137" s="30"/>
      <c r="X137" s="27"/>
      <c r="Y137" s="27"/>
      <c r="Z137" s="27"/>
      <c r="AA137" s="27"/>
      <c r="AB137" s="27"/>
      <c r="AC137" s="27"/>
    </row>
    <row r="138" spans="18:29" ht="38.25" x14ac:dyDescent="0.2">
      <c r="R138" s="28" t="s">
        <v>118</v>
      </c>
      <c r="S138" s="30"/>
      <c r="T138" s="28"/>
      <c r="U138" s="30"/>
      <c r="V138" s="30">
        <v>322572</v>
      </c>
      <c r="W138" s="30"/>
      <c r="X138" s="53">
        <v>354828</v>
      </c>
      <c r="Y138" s="53"/>
      <c r="Z138" s="53"/>
      <c r="AA138" s="53"/>
      <c r="AB138" s="53">
        <v>390312</v>
      </c>
      <c r="AC138" s="27"/>
    </row>
    <row r="139" spans="18:29" ht="25.5" x14ac:dyDescent="0.2">
      <c r="R139" s="47" t="s">
        <v>111</v>
      </c>
      <c r="S139" s="30"/>
      <c r="T139" s="28"/>
      <c r="U139" s="30"/>
      <c r="V139" s="28">
        <f>22229+63686</f>
        <v>85915</v>
      </c>
      <c r="W139" s="30"/>
      <c r="X139" s="53">
        <f>24412+70094</f>
        <v>94506</v>
      </c>
      <c r="Y139" s="53"/>
      <c r="Z139" s="53"/>
      <c r="AA139" s="53"/>
      <c r="AB139" s="53">
        <f>26853+77104</f>
        <v>103957</v>
      </c>
      <c r="AC139" s="27"/>
    </row>
    <row r="140" spans="18:29" x14ac:dyDescent="0.2">
      <c r="R140" s="87" t="s">
        <v>112</v>
      </c>
      <c r="S140" s="30"/>
      <c r="T140" s="28"/>
      <c r="U140" s="30"/>
      <c r="V140" s="28">
        <f>61232+175425</f>
        <v>236657</v>
      </c>
      <c r="W140" s="30"/>
      <c r="X140" s="53">
        <f>67244+193078</f>
        <v>260322</v>
      </c>
      <c r="Y140" s="53"/>
      <c r="Z140" s="53"/>
      <c r="AA140" s="53"/>
      <c r="AB140" s="53">
        <f>73969+212386</f>
        <v>286355</v>
      </c>
      <c r="AC140" s="27"/>
    </row>
    <row r="141" spans="18:29" ht="38.25" x14ac:dyDescent="0.2">
      <c r="AB141" s="42">
        <v>6782</v>
      </c>
      <c r="AC141" s="42" t="s">
        <v>114</v>
      </c>
    </row>
    <row r="142" spans="18:29" ht="38.25" x14ac:dyDescent="0.2">
      <c r="AB142" s="47">
        <v>1852</v>
      </c>
      <c r="AC142" s="47" t="s">
        <v>111</v>
      </c>
    </row>
    <row r="143" spans="18:29" x14ac:dyDescent="0.2">
      <c r="AB143" s="47">
        <f>AB141-AB142</f>
        <v>4930</v>
      </c>
      <c r="AC143" s="87" t="s">
        <v>112</v>
      </c>
    </row>
  </sheetData>
  <mergeCells count="511">
    <mergeCell ref="V112:V114"/>
    <mergeCell ref="W112:W114"/>
    <mergeCell ref="X112:X114"/>
    <mergeCell ref="Y112:Y114"/>
    <mergeCell ref="Z112:Z114"/>
    <mergeCell ref="AA112:AA114"/>
    <mergeCell ref="L112:L114"/>
    <mergeCell ref="M112:M114"/>
    <mergeCell ref="N112:N114"/>
    <mergeCell ref="O112:O114"/>
    <mergeCell ref="R112:R114"/>
    <mergeCell ref="S112:S114"/>
    <mergeCell ref="T112:T114"/>
    <mergeCell ref="U112:U114"/>
    <mergeCell ref="P112:P114"/>
    <mergeCell ref="Q112:Q114"/>
    <mergeCell ref="C112:C114"/>
    <mergeCell ref="E112:E114"/>
    <mergeCell ref="F112:F114"/>
    <mergeCell ref="G112:G114"/>
    <mergeCell ref="D112:D114"/>
    <mergeCell ref="H112:H114"/>
    <mergeCell ref="I112:I114"/>
    <mergeCell ref="J112:J114"/>
    <mergeCell ref="K112:K114"/>
    <mergeCell ref="D109:D110"/>
    <mergeCell ref="J109:J110"/>
    <mergeCell ref="K109:K110"/>
    <mergeCell ref="L109:L110"/>
    <mergeCell ref="M109:M110"/>
    <mergeCell ref="N109:N110"/>
    <mergeCell ref="O109:O110"/>
    <mergeCell ref="R109:R110"/>
    <mergeCell ref="S109:S110"/>
    <mergeCell ref="P109:P110"/>
    <mergeCell ref="Q109:Q110"/>
    <mergeCell ref="X106:X108"/>
    <mergeCell ref="Y106:Y108"/>
    <mergeCell ref="Z106:Z108"/>
    <mergeCell ref="AA106:AA108"/>
    <mergeCell ref="E109:E110"/>
    <mergeCell ref="F109:F110"/>
    <mergeCell ref="G109:G110"/>
    <mergeCell ref="H109:H110"/>
    <mergeCell ref="I109:I110"/>
    <mergeCell ref="T109:T110"/>
    <mergeCell ref="U109:U110"/>
    <mergeCell ref="V109:V110"/>
    <mergeCell ref="W109:W110"/>
    <mergeCell ref="X109:X110"/>
    <mergeCell ref="Y109:Y110"/>
    <mergeCell ref="Z109:Z110"/>
    <mergeCell ref="AA109:AA110"/>
    <mergeCell ref="L106:L108"/>
    <mergeCell ref="M106:M108"/>
    <mergeCell ref="N106:N108"/>
    <mergeCell ref="O106:O108"/>
    <mergeCell ref="R106:R108"/>
    <mergeCell ref="S106:S108"/>
    <mergeCell ref="T106:T108"/>
    <mergeCell ref="U106:U108"/>
    <mergeCell ref="P106:P108"/>
    <mergeCell ref="Q106:Q108"/>
    <mergeCell ref="C106:C108"/>
    <mergeCell ref="E106:E108"/>
    <mergeCell ref="F106:F108"/>
    <mergeCell ref="G106:G108"/>
    <mergeCell ref="D106:D108"/>
    <mergeCell ref="H106:H108"/>
    <mergeCell ref="I106:I108"/>
    <mergeCell ref="J106:J108"/>
    <mergeCell ref="K106:K108"/>
    <mergeCell ref="L104:L105"/>
    <mergeCell ref="M104:M105"/>
    <mergeCell ref="N104:N105"/>
    <mergeCell ref="O104:O105"/>
    <mergeCell ref="R104:R105"/>
    <mergeCell ref="S104:S105"/>
    <mergeCell ref="T104:T105"/>
    <mergeCell ref="U104:U105"/>
    <mergeCell ref="V104:V105"/>
    <mergeCell ref="P104:P105"/>
    <mergeCell ref="Q104:Q105"/>
    <mergeCell ref="C104:C105"/>
    <mergeCell ref="E104:E105"/>
    <mergeCell ref="F104:F105"/>
    <mergeCell ref="G104:G105"/>
    <mergeCell ref="H104:H105"/>
    <mergeCell ref="D104:D105"/>
    <mergeCell ref="I104:I105"/>
    <mergeCell ref="J104:J105"/>
    <mergeCell ref="K104:K105"/>
    <mergeCell ref="D93:D97"/>
    <mergeCell ref="J93:J97"/>
    <mergeCell ref="K93:K97"/>
    <mergeCell ref="L93:L97"/>
    <mergeCell ref="M93:M97"/>
    <mergeCell ref="K88:K92"/>
    <mergeCell ref="L88:L92"/>
    <mergeCell ref="M88:M92"/>
    <mergeCell ref="H88:H92"/>
    <mergeCell ref="E93:E97"/>
    <mergeCell ref="F93:F97"/>
    <mergeCell ref="G93:G97"/>
    <mergeCell ref="H93:H97"/>
    <mergeCell ref="I93:I97"/>
    <mergeCell ref="N93:N97"/>
    <mergeCell ref="O93:O97"/>
    <mergeCell ref="R93:R97"/>
    <mergeCell ref="S93:S97"/>
    <mergeCell ref="Z79:Z81"/>
    <mergeCell ref="AA79:AA81"/>
    <mergeCell ref="C88:C92"/>
    <mergeCell ref="E88:E92"/>
    <mergeCell ref="F88:F92"/>
    <mergeCell ref="G88:G92"/>
    <mergeCell ref="D79:D81"/>
    <mergeCell ref="S88:S92"/>
    <mergeCell ref="T88:T92"/>
    <mergeCell ref="U88:U92"/>
    <mergeCell ref="Q88:Q92"/>
    <mergeCell ref="V88:V92"/>
    <mergeCell ref="W88:W92"/>
    <mergeCell ref="X88:X92"/>
    <mergeCell ref="Y88:Y92"/>
    <mergeCell ref="Z88:Z92"/>
    <mergeCell ref="AA88:AA92"/>
    <mergeCell ref="D88:D92"/>
    <mergeCell ref="I88:I92"/>
    <mergeCell ref="J88:J92"/>
    <mergeCell ref="V79:V81"/>
    <mergeCell ref="P79:P81"/>
    <mergeCell ref="Q79:Q81"/>
    <mergeCell ref="W79:W81"/>
    <mergeCell ref="N88:N92"/>
    <mergeCell ref="O88:O92"/>
    <mergeCell ref="R88:R92"/>
    <mergeCell ref="P88:P92"/>
    <mergeCell ref="Z68:Z78"/>
    <mergeCell ref="T68:T78"/>
    <mergeCell ref="U68:U78"/>
    <mergeCell ref="V68:V78"/>
    <mergeCell ref="P68:P78"/>
    <mergeCell ref="Q68:Q78"/>
    <mergeCell ref="W68:W78"/>
    <mergeCell ref="X68:X78"/>
    <mergeCell ref="Y68:Y78"/>
    <mergeCell ref="AA68:AA78"/>
    <mergeCell ref="C79:C81"/>
    <mergeCell ref="E79:E81"/>
    <mergeCell ref="F79:F81"/>
    <mergeCell ref="G79:G81"/>
    <mergeCell ref="H79:H81"/>
    <mergeCell ref="D68:D76"/>
    <mergeCell ref="I79:I81"/>
    <mergeCell ref="J79:J81"/>
    <mergeCell ref="K79:K81"/>
    <mergeCell ref="L79:L81"/>
    <mergeCell ref="M79:M81"/>
    <mergeCell ref="E68:E76"/>
    <mergeCell ref="F68:F76"/>
    <mergeCell ref="G68:G76"/>
    <mergeCell ref="X79:X81"/>
    <mergeCell ref="Y79:Y81"/>
    <mergeCell ref="N79:N81"/>
    <mergeCell ref="O79:O81"/>
    <mergeCell ref="R79:R81"/>
    <mergeCell ref="S79:S81"/>
    <mergeCell ref="T79:T81"/>
    <mergeCell ref="U79:U81"/>
    <mergeCell ref="S68:S78"/>
    <mergeCell ref="H68:H78"/>
    <mergeCell ref="I68:I78"/>
    <mergeCell ref="J68:J78"/>
    <mergeCell ref="K68:K78"/>
    <mergeCell ref="L68:L78"/>
    <mergeCell ref="M68:M78"/>
    <mergeCell ref="N68:N78"/>
    <mergeCell ref="O68:O78"/>
    <mergeCell ref="R68:R78"/>
    <mergeCell ref="D65:D67"/>
    <mergeCell ref="J65:J67"/>
    <mergeCell ref="E65:E67"/>
    <mergeCell ref="K65:K67"/>
    <mergeCell ref="L65:L67"/>
    <mergeCell ref="M65:M67"/>
    <mergeCell ref="N65:N67"/>
    <mergeCell ref="O65:O67"/>
    <mergeCell ref="R65:R67"/>
    <mergeCell ref="P65:P67"/>
    <mergeCell ref="Q65:Q67"/>
    <mergeCell ref="Q63:Q64"/>
    <mergeCell ref="V63:V64"/>
    <mergeCell ref="W63:W64"/>
    <mergeCell ref="X63:X64"/>
    <mergeCell ref="Y63:Y64"/>
    <mergeCell ref="Z63:Z64"/>
    <mergeCell ref="AA63:AA64"/>
    <mergeCell ref="F65:F67"/>
    <mergeCell ref="G65:G67"/>
    <mergeCell ref="H65:H67"/>
    <mergeCell ref="I65:I67"/>
    <mergeCell ref="S65:S67"/>
    <mergeCell ref="T65:T67"/>
    <mergeCell ref="U65:U67"/>
    <mergeCell ref="V65:V67"/>
    <mergeCell ref="W65:W67"/>
    <mergeCell ref="X65:X67"/>
    <mergeCell ref="Y65:Y67"/>
    <mergeCell ref="Z65:Z67"/>
    <mergeCell ref="AA65:AA67"/>
    <mergeCell ref="Q61:Q62"/>
    <mergeCell ref="W61:W62"/>
    <mergeCell ref="X61:X62"/>
    <mergeCell ref="Y61:Y62"/>
    <mergeCell ref="Z61:Z62"/>
    <mergeCell ref="AA61:AA62"/>
    <mergeCell ref="C63:C64"/>
    <mergeCell ref="E63:E64"/>
    <mergeCell ref="F63:F64"/>
    <mergeCell ref="G63:G64"/>
    <mergeCell ref="D63:D64"/>
    <mergeCell ref="H63:H64"/>
    <mergeCell ref="I63:I64"/>
    <mergeCell ref="J63:J64"/>
    <mergeCell ref="K63:K64"/>
    <mergeCell ref="L63:L64"/>
    <mergeCell ref="M63:M64"/>
    <mergeCell ref="N63:N64"/>
    <mergeCell ref="O63:O64"/>
    <mergeCell ref="R63:R64"/>
    <mergeCell ref="S63:S64"/>
    <mergeCell ref="T63:T64"/>
    <mergeCell ref="U63:U64"/>
    <mergeCell ref="P63:P64"/>
    <mergeCell ref="V59:V60"/>
    <mergeCell ref="W59:W60"/>
    <mergeCell ref="X59:X60"/>
    <mergeCell ref="Y59:Y60"/>
    <mergeCell ref="Z59:Z60"/>
    <mergeCell ref="AA59:AA60"/>
    <mergeCell ref="H61:H62"/>
    <mergeCell ref="I61:I62"/>
    <mergeCell ref="D61:D62"/>
    <mergeCell ref="J61:J62"/>
    <mergeCell ref="K61:K62"/>
    <mergeCell ref="L61:L62"/>
    <mergeCell ref="E61:E62"/>
    <mergeCell ref="F61:F62"/>
    <mergeCell ref="G61:G62"/>
    <mergeCell ref="M61:M62"/>
    <mergeCell ref="N61:N62"/>
    <mergeCell ref="O61:O62"/>
    <mergeCell ref="R61:R62"/>
    <mergeCell ref="S61:S62"/>
    <mergeCell ref="T61:T62"/>
    <mergeCell ref="U61:U62"/>
    <mergeCell ref="V61:V62"/>
    <mergeCell ref="P61:P62"/>
    <mergeCell ref="L59:L60"/>
    <mergeCell ref="M59:M60"/>
    <mergeCell ref="N59:N60"/>
    <mergeCell ref="O59:O60"/>
    <mergeCell ref="R59:R60"/>
    <mergeCell ref="S59:S60"/>
    <mergeCell ref="T59:T60"/>
    <mergeCell ref="U59:U60"/>
    <mergeCell ref="P59:P60"/>
    <mergeCell ref="Q59:Q60"/>
    <mergeCell ref="C59:C60"/>
    <mergeCell ref="E59:E60"/>
    <mergeCell ref="F59:F60"/>
    <mergeCell ref="G59:G60"/>
    <mergeCell ref="H59:H60"/>
    <mergeCell ref="D59:D60"/>
    <mergeCell ref="I59:I60"/>
    <mergeCell ref="J59:J60"/>
    <mergeCell ref="K59:K60"/>
    <mergeCell ref="M49:M58"/>
    <mergeCell ref="N49:N58"/>
    <mergeCell ref="O49:O58"/>
    <mergeCell ref="R49:R58"/>
    <mergeCell ref="S49:S58"/>
    <mergeCell ref="T49:T58"/>
    <mergeCell ref="U49:U58"/>
    <mergeCell ref="V49:V58"/>
    <mergeCell ref="W49:W58"/>
    <mergeCell ref="P49:P58"/>
    <mergeCell ref="Q49:Q58"/>
    <mergeCell ref="D49:D53"/>
    <mergeCell ref="H49:H58"/>
    <mergeCell ref="I49:I58"/>
    <mergeCell ref="J49:J58"/>
    <mergeCell ref="E49:E54"/>
    <mergeCell ref="F49:F53"/>
    <mergeCell ref="G49:G53"/>
    <mergeCell ref="K49:K58"/>
    <mergeCell ref="L49:L58"/>
    <mergeCell ref="H44:H48"/>
    <mergeCell ref="I44:I48"/>
    <mergeCell ref="J44:J48"/>
    <mergeCell ref="K44:K48"/>
    <mergeCell ref="L44:L48"/>
    <mergeCell ref="M44:M48"/>
    <mergeCell ref="N44:N48"/>
    <mergeCell ref="O44:O48"/>
    <mergeCell ref="R44:R48"/>
    <mergeCell ref="P44:P48"/>
    <mergeCell ref="Q44:Q48"/>
    <mergeCell ref="C61:C62"/>
    <mergeCell ref="C68:C78"/>
    <mergeCell ref="C93:C97"/>
    <mergeCell ref="C65:C67"/>
    <mergeCell ref="C109:C110"/>
    <mergeCell ref="H14:H17"/>
    <mergeCell ref="I14:I17"/>
    <mergeCell ref="J14:J17"/>
    <mergeCell ref="K14:K17"/>
    <mergeCell ref="C29:C41"/>
    <mergeCell ref="H29:H41"/>
    <mergeCell ref="I29:I41"/>
    <mergeCell ref="J29:J41"/>
    <mergeCell ref="K29:K41"/>
    <mergeCell ref="C42:C43"/>
    <mergeCell ref="E42:E43"/>
    <mergeCell ref="F42:F43"/>
    <mergeCell ref="G42:G43"/>
    <mergeCell ref="H42:H43"/>
    <mergeCell ref="I42:I43"/>
    <mergeCell ref="J42:J43"/>
    <mergeCell ref="K42:K43"/>
    <mergeCell ref="C49:C58"/>
    <mergeCell ref="D44:D48"/>
    <mergeCell ref="B82:B92"/>
    <mergeCell ref="A82:A92"/>
    <mergeCell ref="B93:B103"/>
    <mergeCell ref="A93:A103"/>
    <mergeCell ref="A104:A105"/>
    <mergeCell ref="A106:A108"/>
    <mergeCell ref="A109:A110"/>
    <mergeCell ref="B112:B114"/>
    <mergeCell ref="A112:A114"/>
    <mergeCell ref="B49:B58"/>
    <mergeCell ref="A49:A58"/>
    <mergeCell ref="A59:A60"/>
    <mergeCell ref="A61:A62"/>
    <mergeCell ref="A63:A64"/>
    <mergeCell ref="A65:A67"/>
    <mergeCell ref="B68:B78"/>
    <mergeCell ref="A68:A78"/>
    <mergeCell ref="A79:A81"/>
    <mergeCell ref="B29:B41"/>
    <mergeCell ref="A29:A41"/>
    <mergeCell ref="D14:D17"/>
    <mergeCell ref="E14:E17"/>
    <mergeCell ref="F14:F17"/>
    <mergeCell ref="G14:G17"/>
    <mergeCell ref="A42:A43"/>
    <mergeCell ref="B44:B48"/>
    <mergeCell ref="A44:A48"/>
    <mergeCell ref="C14:C17"/>
    <mergeCell ref="C44:C48"/>
    <mergeCell ref="D29:D33"/>
    <mergeCell ref="D42:D43"/>
    <mergeCell ref="N4:O4"/>
    <mergeCell ref="R4:S4"/>
    <mergeCell ref="T4:U4"/>
    <mergeCell ref="A1:W1"/>
    <mergeCell ref="A3:A5"/>
    <mergeCell ref="B3:B5"/>
    <mergeCell ref="D3:G3"/>
    <mergeCell ref="H3:K3"/>
    <mergeCell ref="L3:O3"/>
    <mergeCell ref="V4:W4"/>
    <mergeCell ref="C3:C5"/>
    <mergeCell ref="H4:I4"/>
    <mergeCell ref="D4:E4"/>
    <mergeCell ref="F4:G4"/>
    <mergeCell ref="J4:K4"/>
    <mergeCell ref="L4:M4"/>
    <mergeCell ref="AB3:AC3"/>
    <mergeCell ref="AB4:AC4"/>
    <mergeCell ref="P3:U3"/>
    <mergeCell ref="P4:Q4"/>
    <mergeCell ref="X14:X17"/>
    <mergeCell ref="Y14:Y17"/>
    <mergeCell ref="V3:W3"/>
    <mergeCell ref="P14:P17"/>
    <mergeCell ref="Q14:Q17"/>
    <mergeCell ref="Z3:AA3"/>
    <mergeCell ref="Z4:AA4"/>
    <mergeCell ref="A8:AA8"/>
    <mergeCell ref="B7:AA7"/>
    <mergeCell ref="X3:Y3"/>
    <mergeCell ref="X4:Y4"/>
    <mergeCell ref="B14:B28"/>
    <mergeCell ref="A14:A17"/>
    <mergeCell ref="L14:L17"/>
    <mergeCell ref="M14:M17"/>
    <mergeCell ref="N14:N17"/>
    <mergeCell ref="O14:O17"/>
    <mergeCell ref="R14:R17"/>
    <mergeCell ref="S14:S17"/>
    <mergeCell ref="T14:T17"/>
    <mergeCell ref="AC49:AC58"/>
    <mergeCell ref="AB59:AB60"/>
    <mergeCell ref="AC59:AC60"/>
    <mergeCell ref="AB61:AB62"/>
    <mergeCell ref="AC61:AC62"/>
    <mergeCell ref="X29:X41"/>
    <mergeCell ref="Y29:Y41"/>
    <mergeCell ref="X42:X43"/>
    <mergeCell ref="Y42:Y43"/>
    <mergeCell ref="AB44:AB48"/>
    <mergeCell ref="AC44:AC48"/>
    <mergeCell ref="Z29:Z41"/>
    <mergeCell ref="AA29:AA41"/>
    <mergeCell ref="X49:X58"/>
    <mergeCell ref="Y49:Y58"/>
    <mergeCell ref="Z49:Z58"/>
    <mergeCell ref="AA49:AA58"/>
    <mergeCell ref="AB49:AB58"/>
    <mergeCell ref="Z42:Z43"/>
    <mergeCell ref="AA42:AA43"/>
    <mergeCell ref="X44:X48"/>
    <mergeCell ref="Y44:Y48"/>
    <mergeCell ref="Z44:Z48"/>
    <mergeCell ref="AA44:AA48"/>
    <mergeCell ref="AC79:AC81"/>
    <mergeCell ref="AB88:AB92"/>
    <mergeCell ref="AC88:AC92"/>
    <mergeCell ref="AB93:AB97"/>
    <mergeCell ref="AC93:AC97"/>
    <mergeCell ref="AB63:AB64"/>
    <mergeCell ref="AC63:AC64"/>
    <mergeCell ref="AB65:AB67"/>
    <mergeCell ref="AC65:AC67"/>
    <mergeCell ref="AB68:AB78"/>
    <mergeCell ref="AC68:AC78"/>
    <mergeCell ref="AC112:AC114"/>
    <mergeCell ref="P93:P97"/>
    <mergeCell ref="Q93:Q97"/>
    <mergeCell ref="AB104:AB105"/>
    <mergeCell ref="AC104:AC105"/>
    <mergeCell ref="AB106:AB108"/>
    <mergeCell ref="AC106:AC108"/>
    <mergeCell ref="AB109:AB110"/>
    <mergeCell ref="AC109:AC110"/>
    <mergeCell ref="T93:T97"/>
    <mergeCell ref="U93:U97"/>
    <mergeCell ref="V93:V97"/>
    <mergeCell ref="W93:W97"/>
    <mergeCell ref="X93:X97"/>
    <mergeCell ref="Y93:Y97"/>
    <mergeCell ref="Z93:Z97"/>
    <mergeCell ref="AA93:AA97"/>
    <mergeCell ref="W104:W105"/>
    <mergeCell ref="X104:X105"/>
    <mergeCell ref="Y104:Y105"/>
    <mergeCell ref="Z104:Z105"/>
    <mergeCell ref="AA104:AA105"/>
    <mergeCell ref="V106:V108"/>
    <mergeCell ref="W106:W108"/>
    <mergeCell ref="V14:V17"/>
    <mergeCell ref="AB112:AB114"/>
    <mergeCell ref="AB79:AB81"/>
    <mergeCell ref="U14:U17"/>
    <mergeCell ref="W14:W17"/>
    <mergeCell ref="Z14:Z17"/>
    <mergeCell ref="AA14:AA17"/>
    <mergeCell ref="L29:L41"/>
    <mergeCell ref="M29:M41"/>
    <mergeCell ref="N29:N41"/>
    <mergeCell ref="R29:R41"/>
    <mergeCell ref="S29:S41"/>
    <mergeCell ref="T29:T41"/>
    <mergeCell ref="U29:U41"/>
    <mergeCell ref="P29:P41"/>
    <mergeCell ref="Q29:Q41"/>
    <mergeCell ref="O29:O33"/>
    <mergeCell ref="V42:V43"/>
    <mergeCell ref="W42:W43"/>
    <mergeCell ref="S44:S48"/>
    <mergeCell ref="T44:T48"/>
    <mergeCell ref="U44:U48"/>
    <mergeCell ref="V44:V48"/>
    <mergeCell ref="W44:W48"/>
    <mergeCell ref="AC14:AC17"/>
    <mergeCell ref="AB29:AB33"/>
    <mergeCell ref="AC29:AC33"/>
    <mergeCell ref="AB42:AB43"/>
    <mergeCell ref="AC42:AC43"/>
    <mergeCell ref="E44:E48"/>
    <mergeCell ref="F44:F48"/>
    <mergeCell ref="G44:G48"/>
    <mergeCell ref="E29:E33"/>
    <mergeCell ref="F29:F33"/>
    <mergeCell ref="G29:G33"/>
    <mergeCell ref="AB14:AB17"/>
    <mergeCell ref="V29:V41"/>
    <mergeCell ref="W29:W41"/>
    <mergeCell ref="L42:L43"/>
    <mergeCell ref="M42:M43"/>
    <mergeCell ref="N42:N43"/>
    <mergeCell ref="O42:O43"/>
    <mergeCell ref="R42:R43"/>
    <mergeCell ref="S42:S43"/>
    <mergeCell ref="T42:T43"/>
    <mergeCell ref="U42:U43"/>
    <mergeCell ref="P42:P43"/>
    <mergeCell ref="Q42:Q43"/>
  </mergeCells>
  <printOptions horizontalCentered="1"/>
  <pageMargins left="0.19685039370078741" right="0.19685039370078741" top="0.98425196850393704" bottom="0.39370078740157483" header="0.31496062992125984" footer="0.19685039370078741"/>
  <pageSetup paperSize="9" scale="45" fitToHeight="7" orientation="landscape" horizontalDpi="300" verticalDpi="300" r:id="rId1"/>
  <headerFooter alignWithMargins="0">
    <oddHeader>&amp;RПриложение 3</oddHeader>
    <oddFooter>&amp;R&amp;P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R128"/>
  <sheetViews>
    <sheetView zoomScale="90" zoomScaleNormal="90" workbookViewId="0">
      <pane xSplit="3" ySplit="5" topLeftCell="E104" activePane="bottomRight" state="frozen"/>
      <selection pane="topRight" activeCell="D1" sqref="D1"/>
      <selection pane="bottomLeft" activeCell="A6" sqref="A6"/>
      <selection pane="bottomRight" activeCell="J10" sqref="J10"/>
    </sheetView>
  </sheetViews>
  <sheetFormatPr defaultColWidth="9.28515625" defaultRowHeight="12.75" x14ac:dyDescent="0.2"/>
  <cols>
    <col min="1" max="1" width="5" style="20" customWidth="1"/>
    <col min="2" max="2" width="45.42578125" style="19" customWidth="1"/>
    <col min="3" max="3" width="12.7109375" style="19" customWidth="1"/>
    <col min="4" max="4" width="10.42578125" style="19" customWidth="1"/>
    <col min="5" max="5" width="10.28515625" style="19" customWidth="1"/>
    <col min="6" max="6" width="12.28515625" style="19" bestFit="1" customWidth="1"/>
    <col min="7" max="7" width="9.7109375" style="19" customWidth="1"/>
    <col min="8" max="8" width="9.5703125" style="21" customWidth="1"/>
    <col min="9" max="9" width="9.28515625" style="21" customWidth="1"/>
    <col min="10" max="10" width="11.140625" style="22" customWidth="1"/>
    <col min="11" max="11" width="11" style="21" customWidth="1"/>
    <col min="12" max="12" width="0" style="21" hidden="1" customWidth="1"/>
    <col min="13" max="13" width="7.42578125" style="22" hidden="1" customWidth="1"/>
    <col min="14" max="14" width="17.28515625" style="21" customWidth="1"/>
    <col min="15" max="15" width="20.28515625" style="19" customWidth="1"/>
    <col min="16" max="16" width="0" style="19" hidden="1" customWidth="1"/>
    <col min="17" max="17" width="7.28515625" style="19" hidden="1" customWidth="1"/>
    <col min="18" max="18" width="18.5703125" style="19" customWidth="1"/>
    <col min="19" max="16384" width="9.28515625" style="19"/>
  </cols>
  <sheetData>
    <row r="1" spans="1:18" ht="29.25" customHeight="1" x14ac:dyDescent="0.2">
      <c r="A1" s="191" t="s">
        <v>76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</row>
    <row r="2" spans="1:18" ht="13.5" thickBot="1" x14ac:dyDescent="0.25"/>
    <row r="3" spans="1:18" ht="124.15" customHeight="1" x14ac:dyDescent="0.2">
      <c r="A3" s="168" t="s">
        <v>11</v>
      </c>
      <c r="B3" s="170" t="s">
        <v>14</v>
      </c>
      <c r="C3" s="170" t="s">
        <v>29</v>
      </c>
      <c r="D3" s="148" t="s">
        <v>93</v>
      </c>
      <c r="E3" s="148"/>
      <c r="F3" s="148" t="s">
        <v>81</v>
      </c>
      <c r="G3" s="148"/>
      <c r="H3" s="148" t="s">
        <v>94</v>
      </c>
      <c r="I3" s="148"/>
      <c r="J3" s="148" t="s">
        <v>95</v>
      </c>
      <c r="K3" s="148"/>
      <c r="L3" s="148"/>
      <c r="M3" s="148"/>
      <c r="N3" s="148" t="s">
        <v>96</v>
      </c>
      <c r="O3" s="148" t="s">
        <v>82</v>
      </c>
      <c r="P3" s="148" t="s">
        <v>75</v>
      </c>
      <c r="Q3" s="148"/>
      <c r="R3" s="149" t="s">
        <v>97</v>
      </c>
    </row>
    <row r="4" spans="1:18" ht="34.5" customHeight="1" x14ac:dyDescent="0.2">
      <c r="A4" s="160"/>
      <c r="B4" s="118"/>
      <c r="C4" s="118"/>
      <c r="D4" s="150" t="s">
        <v>10</v>
      </c>
      <c r="E4" s="150" t="s">
        <v>30</v>
      </c>
      <c r="F4" s="150" t="s">
        <v>10</v>
      </c>
      <c r="G4" s="150" t="s">
        <v>30</v>
      </c>
      <c r="H4" s="150" t="s">
        <v>10</v>
      </c>
      <c r="I4" s="150" t="s">
        <v>30</v>
      </c>
      <c r="J4" s="150" t="s">
        <v>10</v>
      </c>
      <c r="K4" s="150" t="s">
        <v>88</v>
      </c>
      <c r="L4" s="150" t="s">
        <v>30</v>
      </c>
      <c r="M4" s="150"/>
      <c r="N4" s="150"/>
      <c r="O4" s="150"/>
      <c r="P4" s="150" t="s">
        <v>28</v>
      </c>
      <c r="Q4" s="150"/>
      <c r="R4" s="151"/>
    </row>
    <row r="5" spans="1:18" ht="63.75" x14ac:dyDescent="0.2">
      <c r="A5" s="160"/>
      <c r="B5" s="118"/>
      <c r="C5" s="118"/>
      <c r="D5" s="150"/>
      <c r="E5" s="150"/>
      <c r="F5" s="150"/>
      <c r="G5" s="150"/>
      <c r="H5" s="150"/>
      <c r="I5" s="150"/>
      <c r="J5" s="150"/>
      <c r="K5" s="150"/>
      <c r="L5" s="28" t="s">
        <v>8</v>
      </c>
      <c r="M5" s="30" t="s">
        <v>9</v>
      </c>
      <c r="N5" s="150"/>
      <c r="O5" s="150"/>
      <c r="P5" s="28" t="s">
        <v>8</v>
      </c>
      <c r="Q5" s="30" t="s">
        <v>9</v>
      </c>
      <c r="R5" s="151"/>
    </row>
    <row r="6" spans="1:18" s="25" customFormat="1" x14ac:dyDescent="0.2">
      <c r="A6" s="62" t="s">
        <v>0</v>
      </c>
      <c r="B6" s="30">
        <v>2</v>
      </c>
      <c r="C6" s="30"/>
      <c r="D6" s="30"/>
      <c r="E6" s="30"/>
      <c r="F6" s="30"/>
      <c r="G6" s="30"/>
      <c r="H6" s="30">
        <v>3</v>
      </c>
      <c r="I6" s="30">
        <v>5</v>
      </c>
      <c r="J6" s="30"/>
      <c r="K6" s="30">
        <v>7</v>
      </c>
      <c r="L6" s="30">
        <v>9</v>
      </c>
      <c r="M6" s="30">
        <v>10</v>
      </c>
      <c r="N6" s="30">
        <v>11</v>
      </c>
      <c r="O6" s="30">
        <v>11</v>
      </c>
      <c r="P6" s="30">
        <v>13</v>
      </c>
      <c r="Q6" s="30">
        <v>14</v>
      </c>
      <c r="R6" s="63">
        <v>11</v>
      </c>
    </row>
    <row r="7" spans="1:18" ht="13.9" customHeight="1" x14ac:dyDescent="0.2">
      <c r="A7" s="64" t="s">
        <v>12</v>
      </c>
      <c r="B7" s="192"/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192"/>
      <c r="R7" s="65"/>
    </row>
    <row r="8" spans="1:18" ht="13.15" customHeight="1" x14ac:dyDescent="0.2">
      <c r="A8" s="193" t="s">
        <v>15</v>
      </c>
      <c r="B8" s="194"/>
      <c r="C8" s="194"/>
      <c r="D8" s="194"/>
      <c r="E8" s="194"/>
      <c r="F8" s="194"/>
      <c r="G8" s="194"/>
      <c r="H8" s="194"/>
      <c r="I8" s="194"/>
      <c r="J8" s="194"/>
      <c r="K8" s="194"/>
      <c r="L8" s="194"/>
      <c r="M8" s="194"/>
      <c r="N8" s="194"/>
      <c r="O8" s="194"/>
      <c r="P8" s="194"/>
      <c r="Q8" s="194"/>
      <c r="R8" s="65"/>
    </row>
    <row r="9" spans="1:18" ht="25.5" x14ac:dyDescent="0.2">
      <c r="A9" s="26" t="s">
        <v>0</v>
      </c>
      <c r="B9" s="27" t="s">
        <v>90</v>
      </c>
      <c r="C9" s="27"/>
      <c r="D9" s="28"/>
      <c r="E9" s="28"/>
      <c r="F9" s="28"/>
      <c r="G9" s="28"/>
      <c r="H9" s="28">
        <f>'2018 оценка потребности'!L9/'2018 оценка потребности'!M9</f>
        <v>270.19170984455957</v>
      </c>
      <c r="I9" s="28">
        <f>'2018 оценка потребности'!N9/'2018 оценка потребности'!O9</f>
        <v>104.91126279863481</v>
      </c>
      <c r="J9" s="30">
        <f>'2018 оценка потребности'!P9/'2018 оценка потребности'!Q9</f>
        <v>286.66666666666669</v>
      </c>
      <c r="K9" s="28">
        <f>'2018 оценка потребности'!R9/'2018 оценка потребности'!S9</f>
        <v>94.054982817869416</v>
      </c>
      <c r="L9" s="28"/>
      <c r="M9" s="29"/>
      <c r="N9" s="28"/>
      <c r="O9" s="28"/>
      <c r="P9" s="28"/>
      <c r="Q9" s="30"/>
      <c r="R9" s="101"/>
    </row>
    <row r="10" spans="1:18" ht="25.5" x14ac:dyDescent="0.2">
      <c r="A10" s="26" t="s">
        <v>16</v>
      </c>
      <c r="B10" s="27" t="s">
        <v>91</v>
      </c>
      <c r="C10" s="27"/>
      <c r="D10" s="28"/>
      <c r="E10" s="28"/>
      <c r="F10" s="28"/>
      <c r="G10" s="28"/>
      <c r="H10" s="28">
        <f>'2018 оценка потребности'!L10/'2018 оценка потребности'!M10</f>
        <v>108.60668693009119</v>
      </c>
      <c r="I10" s="28">
        <f>'2018 оценка потребности'!N10/'2018 оценка потребности'!O10</f>
        <v>111.5465109223301</v>
      </c>
      <c r="J10" s="30">
        <f>'2018 оценка потребности'!P10/'2018 оценка потребности'!Q10</f>
        <v>108.31647940074906</v>
      </c>
      <c r="K10" s="28">
        <f>'2018 оценка потребности'!R10/'2018 оценка потребности'!S10</f>
        <v>103.15255025125627</v>
      </c>
      <c r="L10" s="28"/>
      <c r="M10" s="29"/>
      <c r="N10" s="28"/>
      <c r="O10" s="28"/>
      <c r="P10" s="28"/>
      <c r="Q10" s="30"/>
      <c r="R10" s="101"/>
    </row>
    <row r="11" spans="1:18" ht="25.5" x14ac:dyDescent="0.2">
      <c r="A11" s="26" t="s">
        <v>17</v>
      </c>
      <c r="B11" s="27" t="s">
        <v>79</v>
      </c>
      <c r="C11" s="27"/>
      <c r="D11" s="28"/>
      <c r="E11" s="28"/>
      <c r="F11" s="28"/>
      <c r="G11" s="28"/>
      <c r="H11" s="28">
        <f>'2018 оценка потребности'!L11/'2018 оценка потребности'!M11</f>
        <v>16.583383869011524</v>
      </c>
      <c r="I11" s="28">
        <f>'2018 оценка потребности'!N11/'2018 оценка потребности'!O11</f>
        <v>15.357231149567367</v>
      </c>
      <c r="J11" s="30">
        <f>'2018 оценка потребности'!P11/'2018 оценка потребности'!Q11</f>
        <v>18.180715585203153</v>
      </c>
      <c r="K11" s="28">
        <f>'2018 оценка потребности'!R11/'2018 оценка потребности'!S11</f>
        <v>13.805791743684534</v>
      </c>
      <c r="L11" s="28"/>
      <c r="M11" s="29"/>
      <c r="N11" s="28"/>
      <c r="O11" s="28"/>
      <c r="P11" s="28"/>
      <c r="Q11" s="30"/>
      <c r="R11" s="101"/>
    </row>
    <row r="12" spans="1:18" ht="25.5" x14ac:dyDescent="0.2">
      <c r="A12" s="26" t="s">
        <v>18</v>
      </c>
      <c r="B12" s="27" t="s">
        <v>80</v>
      </c>
      <c r="C12" s="27"/>
      <c r="D12" s="28"/>
      <c r="E12" s="28"/>
      <c r="F12" s="28"/>
      <c r="G12" s="28"/>
      <c r="H12" s="28">
        <f>'2018 оценка потребности'!L12/'2018 оценка потребности'!M12</f>
        <v>10.422256097560975</v>
      </c>
      <c r="I12" s="28">
        <f>'2018 оценка потребности'!N12/'2018 оценка потребности'!O12</f>
        <v>6.399390243902439</v>
      </c>
      <c r="J12" s="30">
        <f>'2018 оценка потребности'!P12/'2018 оценка потребности'!Q12</f>
        <v>10.385915492957746</v>
      </c>
      <c r="K12" s="28">
        <f>'2018 оценка потребности'!R12/'2018 оценка потребности'!S12</f>
        <v>6.3933628318584068</v>
      </c>
      <c r="L12" s="28"/>
      <c r="M12" s="29"/>
      <c r="N12" s="28"/>
      <c r="O12" s="28"/>
      <c r="P12" s="28"/>
      <c r="Q12" s="30"/>
      <c r="R12" s="101"/>
    </row>
    <row r="13" spans="1:18" ht="25.5" x14ac:dyDescent="0.2">
      <c r="A13" s="26" t="s">
        <v>40</v>
      </c>
      <c r="B13" s="27" t="s">
        <v>89</v>
      </c>
      <c r="C13" s="27"/>
      <c r="D13" s="28"/>
      <c r="E13" s="28"/>
      <c r="F13" s="28"/>
      <c r="G13" s="28"/>
      <c r="H13" s="28"/>
      <c r="I13" s="28"/>
      <c r="J13" s="30">
        <f>'2018 оценка потребности'!P13/'2018 оценка потребности'!Q13</f>
        <v>43.333333333333336</v>
      </c>
      <c r="K13" s="28">
        <f>'2018 оценка потребности'!R13/'2018 оценка потребности'!S13</f>
        <v>39.18333333333333</v>
      </c>
      <c r="L13" s="28"/>
      <c r="M13" s="29"/>
      <c r="N13" s="28"/>
      <c r="O13" s="28"/>
      <c r="P13" s="28"/>
      <c r="Q13" s="30"/>
      <c r="R13" s="101"/>
    </row>
    <row r="14" spans="1:18" x14ac:dyDescent="0.2">
      <c r="A14" s="160" t="s">
        <v>0</v>
      </c>
      <c r="B14" s="197" t="s">
        <v>34</v>
      </c>
      <c r="C14" s="118"/>
      <c r="D14" s="195">
        <f>'2018 оценка потребности'!D14:D17/'2018 оценка потребности'!E14:E17</f>
        <v>114.10220572177332</v>
      </c>
      <c r="E14" s="195">
        <f>'2018 оценка потребности'!F14:F17/'2018 оценка потребности'!G14:G17</f>
        <v>94.023872973573177</v>
      </c>
      <c r="F14" s="195">
        <f>'2018 оценка потребности'!H14:H17/'2018 оценка потребности'!I14:I17</f>
        <v>155.62272625196496</v>
      </c>
      <c r="G14" s="195">
        <f>'2018 оценка потребности'!J14:J17/'2018 оценка потребности'!K14:K17</f>
        <v>88.150931955984717</v>
      </c>
      <c r="H14" s="195">
        <f>'2018 оценка потребности'!L14:L17/'2018 оценка потребности'!M14:M17</f>
        <v>151.04359197907584</v>
      </c>
      <c r="I14" s="195">
        <f>'2018 оценка потребности'!N14:N17/'2018 оценка потребности'!O14:O17</f>
        <v>89.636307692307696</v>
      </c>
      <c r="J14" s="195">
        <f>'2018 оценка потребности'!P14:P17/'2018 оценка потребности'!Q14:Q17</f>
        <v>102.22717531075868</v>
      </c>
      <c r="K14" s="195">
        <f>'2018 оценка потребности'!R14:R17/'2018 оценка потребности'!S14:S17</f>
        <v>86.618291347207006</v>
      </c>
      <c r="L14" s="195"/>
      <c r="M14" s="195"/>
      <c r="N14" s="195"/>
      <c r="O14" s="195"/>
      <c r="P14" s="195"/>
      <c r="Q14" s="195"/>
      <c r="R14" s="196"/>
    </row>
    <row r="15" spans="1:18" x14ac:dyDescent="0.2">
      <c r="A15" s="160"/>
      <c r="B15" s="197"/>
      <c r="C15" s="118"/>
      <c r="D15" s="195"/>
      <c r="E15" s="195"/>
      <c r="F15" s="195"/>
      <c r="G15" s="195"/>
      <c r="H15" s="195"/>
      <c r="I15" s="195"/>
      <c r="J15" s="195"/>
      <c r="K15" s="195"/>
      <c r="L15" s="195"/>
      <c r="M15" s="195"/>
      <c r="N15" s="195"/>
      <c r="O15" s="195"/>
      <c r="P15" s="195"/>
      <c r="Q15" s="195"/>
      <c r="R15" s="196"/>
    </row>
    <row r="16" spans="1:18" x14ac:dyDescent="0.2">
      <c r="A16" s="160"/>
      <c r="B16" s="197"/>
      <c r="C16" s="118"/>
      <c r="D16" s="195"/>
      <c r="E16" s="195"/>
      <c r="F16" s="195"/>
      <c r="G16" s="195"/>
      <c r="H16" s="195"/>
      <c r="I16" s="195"/>
      <c r="J16" s="195"/>
      <c r="K16" s="195"/>
      <c r="L16" s="195"/>
      <c r="M16" s="195"/>
      <c r="N16" s="195"/>
      <c r="O16" s="195"/>
      <c r="P16" s="195"/>
      <c r="Q16" s="195"/>
      <c r="R16" s="196"/>
    </row>
    <row r="17" spans="1:18" ht="11.45" customHeight="1" x14ac:dyDescent="0.2">
      <c r="A17" s="160"/>
      <c r="B17" s="197"/>
      <c r="C17" s="118"/>
      <c r="D17" s="195"/>
      <c r="E17" s="195"/>
      <c r="F17" s="195"/>
      <c r="G17" s="195"/>
      <c r="H17" s="195"/>
      <c r="I17" s="195"/>
      <c r="J17" s="195"/>
      <c r="K17" s="195"/>
      <c r="L17" s="195"/>
      <c r="M17" s="195"/>
      <c r="N17" s="195"/>
      <c r="O17" s="195"/>
      <c r="P17" s="195"/>
      <c r="Q17" s="195"/>
      <c r="R17" s="196"/>
    </row>
    <row r="18" spans="1:18" ht="0.6" hidden="1" customHeight="1" x14ac:dyDescent="0.2">
      <c r="A18" s="26"/>
      <c r="B18" s="197"/>
      <c r="C18" s="27"/>
      <c r="D18" s="28"/>
      <c r="E18" s="28"/>
      <c r="F18" s="28"/>
      <c r="G18" s="28"/>
      <c r="H18" s="28"/>
      <c r="I18" s="28"/>
      <c r="J18" s="28"/>
      <c r="K18" s="28"/>
      <c r="L18" s="28"/>
      <c r="M18" s="29"/>
      <c r="N18" s="28"/>
      <c r="O18" s="55"/>
      <c r="P18" s="55"/>
      <c r="Q18" s="55"/>
      <c r="R18" s="102"/>
    </row>
    <row r="19" spans="1:18" ht="13.15" hidden="1" customHeight="1" x14ac:dyDescent="0.2">
      <c r="A19" s="26"/>
      <c r="B19" s="197"/>
      <c r="C19" s="27"/>
      <c r="D19" s="28"/>
      <c r="E19" s="28"/>
      <c r="F19" s="28"/>
      <c r="G19" s="28"/>
      <c r="H19" s="28"/>
      <c r="I19" s="28"/>
      <c r="J19" s="28"/>
      <c r="K19" s="28"/>
      <c r="L19" s="28"/>
      <c r="M19" s="29"/>
      <c r="N19" s="28"/>
      <c r="O19" s="55"/>
      <c r="P19" s="55"/>
      <c r="Q19" s="55"/>
      <c r="R19" s="102"/>
    </row>
    <row r="20" spans="1:18" ht="13.15" hidden="1" customHeight="1" x14ac:dyDescent="0.2">
      <c r="A20" s="26"/>
      <c r="B20" s="197"/>
      <c r="C20" s="27"/>
      <c r="D20" s="28"/>
      <c r="E20" s="28"/>
      <c r="F20" s="28"/>
      <c r="G20" s="28"/>
      <c r="H20" s="28"/>
      <c r="I20" s="28"/>
      <c r="J20" s="28"/>
      <c r="K20" s="28"/>
      <c r="L20" s="28"/>
      <c r="M20" s="29"/>
      <c r="N20" s="28"/>
      <c r="O20" s="55"/>
      <c r="P20" s="55"/>
      <c r="Q20" s="55"/>
      <c r="R20" s="102"/>
    </row>
    <row r="21" spans="1:18" ht="13.15" hidden="1" customHeight="1" x14ac:dyDescent="0.2">
      <c r="A21" s="26"/>
      <c r="B21" s="197"/>
      <c r="C21" s="27"/>
      <c r="D21" s="28"/>
      <c r="E21" s="28"/>
      <c r="F21" s="28"/>
      <c r="G21" s="28"/>
      <c r="H21" s="28"/>
      <c r="I21" s="28"/>
      <c r="J21" s="28"/>
      <c r="K21" s="28"/>
      <c r="L21" s="28"/>
      <c r="M21" s="29"/>
      <c r="N21" s="28"/>
      <c r="O21" s="55"/>
      <c r="P21" s="55"/>
      <c r="Q21" s="55"/>
      <c r="R21" s="102"/>
    </row>
    <row r="22" spans="1:18" ht="13.15" hidden="1" customHeight="1" x14ac:dyDescent="0.2">
      <c r="A22" s="26"/>
      <c r="B22" s="197"/>
      <c r="C22" s="27"/>
      <c r="D22" s="28"/>
      <c r="E22" s="28"/>
      <c r="F22" s="28"/>
      <c r="G22" s="28"/>
      <c r="H22" s="28"/>
      <c r="I22" s="28"/>
      <c r="J22" s="28"/>
      <c r="K22" s="28"/>
      <c r="L22" s="28"/>
      <c r="M22" s="29"/>
      <c r="N22" s="28"/>
      <c r="O22" s="55"/>
      <c r="P22" s="55"/>
      <c r="Q22" s="55"/>
      <c r="R22" s="102"/>
    </row>
    <row r="23" spans="1:18" ht="13.15" hidden="1" customHeight="1" x14ac:dyDescent="0.2">
      <c r="A23" s="26"/>
      <c r="B23" s="197"/>
      <c r="C23" s="27"/>
      <c r="D23" s="28"/>
      <c r="E23" s="28"/>
      <c r="F23" s="28"/>
      <c r="G23" s="28"/>
      <c r="H23" s="28"/>
      <c r="I23" s="28"/>
      <c r="J23" s="28"/>
      <c r="K23" s="28"/>
      <c r="L23" s="28"/>
      <c r="M23" s="29"/>
      <c r="N23" s="28"/>
      <c r="O23" s="55"/>
      <c r="P23" s="55"/>
      <c r="Q23" s="55"/>
      <c r="R23" s="102"/>
    </row>
    <row r="24" spans="1:18" ht="13.15" hidden="1" customHeight="1" x14ac:dyDescent="0.2">
      <c r="A24" s="26"/>
      <c r="B24" s="197"/>
      <c r="C24" s="27"/>
      <c r="D24" s="28"/>
      <c r="E24" s="28"/>
      <c r="F24" s="28"/>
      <c r="G24" s="28"/>
      <c r="H24" s="28"/>
      <c r="I24" s="28"/>
      <c r="J24" s="28"/>
      <c r="K24" s="28"/>
      <c r="L24" s="28"/>
      <c r="M24" s="29"/>
      <c r="N24" s="28"/>
      <c r="O24" s="55"/>
      <c r="P24" s="55"/>
      <c r="Q24" s="55"/>
      <c r="R24" s="102"/>
    </row>
    <row r="25" spans="1:18" ht="13.15" hidden="1" customHeight="1" x14ac:dyDescent="0.2">
      <c r="A25" s="26"/>
      <c r="B25" s="197"/>
      <c r="C25" s="27"/>
      <c r="D25" s="28"/>
      <c r="E25" s="28"/>
      <c r="F25" s="28"/>
      <c r="G25" s="28"/>
      <c r="H25" s="28"/>
      <c r="I25" s="28"/>
      <c r="J25" s="28"/>
      <c r="K25" s="28"/>
      <c r="L25" s="28"/>
      <c r="M25" s="29"/>
      <c r="N25" s="28"/>
      <c r="O25" s="55"/>
      <c r="P25" s="55"/>
      <c r="Q25" s="55"/>
      <c r="R25" s="102"/>
    </row>
    <row r="26" spans="1:18" ht="13.15" hidden="1" customHeight="1" x14ac:dyDescent="0.2">
      <c r="A26" s="26"/>
      <c r="B26" s="197"/>
      <c r="C26" s="27"/>
      <c r="D26" s="28"/>
      <c r="E26" s="28"/>
      <c r="F26" s="28"/>
      <c r="G26" s="28"/>
      <c r="H26" s="28"/>
      <c r="I26" s="28"/>
      <c r="J26" s="28"/>
      <c r="K26" s="28"/>
      <c r="L26" s="28"/>
      <c r="M26" s="29"/>
      <c r="N26" s="28"/>
      <c r="O26" s="55"/>
      <c r="P26" s="55"/>
      <c r="Q26" s="55"/>
      <c r="R26" s="102"/>
    </row>
    <row r="27" spans="1:18" ht="13.15" hidden="1" customHeight="1" x14ac:dyDescent="0.2">
      <c r="A27" s="26"/>
      <c r="B27" s="197"/>
      <c r="C27" s="27"/>
      <c r="D27" s="28"/>
      <c r="E27" s="28"/>
      <c r="F27" s="28"/>
      <c r="G27" s="28"/>
      <c r="H27" s="28"/>
      <c r="I27" s="28"/>
      <c r="J27" s="28"/>
      <c r="K27" s="28"/>
      <c r="L27" s="28"/>
      <c r="M27" s="29"/>
      <c r="N27" s="28"/>
      <c r="O27" s="55"/>
      <c r="P27" s="55"/>
      <c r="Q27" s="55"/>
      <c r="R27" s="102"/>
    </row>
    <row r="28" spans="1:18" ht="13.15" hidden="1" customHeight="1" x14ac:dyDescent="0.2">
      <c r="A28" s="26"/>
      <c r="B28" s="197"/>
      <c r="C28" s="27"/>
      <c r="D28" s="28"/>
      <c r="E28" s="28"/>
      <c r="F28" s="28"/>
      <c r="G28" s="28"/>
      <c r="H28" s="28"/>
      <c r="I28" s="28"/>
      <c r="J28" s="28"/>
      <c r="K28" s="28"/>
      <c r="L28" s="28"/>
      <c r="M28" s="29"/>
      <c r="N28" s="28"/>
      <c r="O28" s="55"/>
      <c r="P28" s="55"/>
      <c r="Q28" s="55"/>
      <c r="R28" s="102"/>
    </row>
    <row r="29" spans="1:18" x14ac:dyDescent="0.2">
      <c r="A29" s="160" t="s">
        <v>16</v>
      </c>
      <c r="B29" s="197" t="s">
        <v>35</v>
      </c>
      <c r="C29" s="118"/>
      <c r="D29" s="195">
        <f>'2018 оценка потребности'!D29:D41/'2018 оценка потребности'!E29:E41</f>
        <v>190.44604265402842</v>
      </c>
      <c r="E29" s="195">
        <f>'2018 оценка потребности'!F29:F41/'2018 оценка потребности'!G29:G41</f>
        <v>134.07340425531916</v>
      </c>
      <c r="F29" s="195">
        <f>'2018 оценка потребности'!H29:H41/'2018 оценка потребности'!I29:I41</f>
        <v>112.20530973451328</v>
      </c>
      <c r="G29" s="195">
        <f>'2018 оценка потребности'!J29:J41/'2018 оценка потребности'!K29:K41</f>
        <v>115.14088495575221</v>
      </c>
      <c r="H29" s="195">
        <f>'2018 оценка потребности'!L29:L41/'2018 оценка потребности'!M29:M41</f>
        <v>120.69310344827586</v>
      </c>
      <c r="I29" s="195">
        <f>'2018 оценка потребности'!N29:N41/'2018 оценка потребности'!O29:O41</f>
        <v>120.33832758620689</v>
      </c>
      <c r="J29" s="195">
        <f>'2018 оценка потребности'!P29:P41/'2018 оценка потребности'!Q29:Q41</f>
        <v>120.9159802306425</v>
      </c>
      <c r="K29" s="195">
        <f>'2018 оценка потребности'!R29:R41/'2018 оценка потребности'!S29:S41</f>
        <v>114.77295798319328</v>
      </c>
      <c r="L29" s="195"/>
      <c r="M29" s="195"/>
      <c r="N29" s="195"/>
      <c r="O29" s="195"/>
      <c r="P29" s="195"/>
      <c r="Q29" s="195"/>
      <c r="R29" s="196"/>
    </row>
    <row r="30" spans="1:18" x14ac:dyDescent="0.2">
      <c r="A30" s="160"/>
      <c r="B30" s="197"/>
      <c r="C30" s="118"/>
      <c r="D30" s="195"/>
      <c r="E30" s="195"/>
      <c r="F30" s="195"/>
      <c r="G30" s="195"/>
      <c r="H30" s="195"/>
      <c r="I30" s="195"/>
      <c r="J30" s="195"/>
      <c r="K30" s="195"/>
      <c r="L30" s="195"/>
      <c r="M30" s="195"/>
      <c r="N30" s="195"/>
      <c r="O30" s="195"/>
      <c r="P30" s="195"/>
      <c r="Q30" s="195"/>
      <c r="R30" s="196"/>
    </row>
    <row r="31" spans="1:18" x14ac:dyDescent="0.2">
      <c r="A31" s="160"/>
      <c r="B31" s="197"/>
      <c r="C31" s="118"/>
      <c r="D31" s="195"/>
      <c r="E31" s="195"/>
      <c r="F31" s="195"/>
      <c r="G31" s="195"/>
      <c r="H31" s="195"/>
      <c r="I31" s="195"/>
      <c r="J31" s="195"/>
      <c r="K31" s="195"/>
      <c r="L31" s="195"/>
      <c r="M31" s="195"/>
      <c r="N31" s="195"/>
      <c r="O31" s="195"/>
      <c r="P31" s="195"/>
      <c r="Q31" s="195"/>
      <c r="R31" s="196"/>
    </row>
    <row r="32" spans="1:18" x14ac:dyDescent="0.2">
      <c r="A32" s="160"/>
      <c r="B32" s="197"/>
      <c r="C32" s="118"/>
      <c r="D32" s="195"/>
      <c r="E32" s="195"/>
      <c r="F32" s="195"/>
      <c r="G32" s="195"/>
      <c r="H32" s="195"/>
      <c r="I32" s="195"/>
      <c r="J32" s="195"/>
      <c r="K32" s="195"/>
      <c r="L32" s="195"/>
      <c r="M32" s="195"/>
      <c r="N32" s="195"/>
      <c r="O32" s="195"/>
      <c r="P32" s="195"/>
      <c r="Q32" s="195"/>
      <c r="R32" s="196"/>
    </row>
    <row r="33" spans="1:18" ht="6" customHeight="1" x14ac:dyDescent="0.2">
      <c r="A33" s="160"/>
      <c r="B33" s="197"/>
      <c r="C33" s="118"/>
      <c r="D33" s="195"/>
      <c r="E33" s="195"/>
      <c r="F33" s="195"/>
      <c r="G33" s="195"/>
      <c r="H33" s="195"/>
      <c r="I33" s="195"/>
      <c r="J33" s="195"/>
      <c r="K33" s="195"/>
      <c r="L33" s="195"/>
      <c r="M33" s="195"/>
      <c r="N33" s="195"/>
      <c r="O33" s="195"/>
      <c r="P33" s="195"/>
      <c r="Q33" s="195"/>
      <c r="R33" s="196"/>
    </row>
    <row r="34" spans="1:18" ht="13.15" hidden="1" customHeight="1" x14ac:dyDescent="0.2">
      <c r="A34" s="160"/>
      <c r="B34" s="197"/>
      <c r="C34" s="118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6"/>
    </row>
    <row r="35" spans="1:18" ht="13.15" hidden="1" customHeight="1" x14ac:dyDescent="0.2">
      <c r="A35" s="160"/>
      <c r="B35" s="197"/>
      <c r="C35" s="118"/>
      <c r="D35" s="195"/>
      <c r="E35" s="195"/>
      <c r="F35" s="195"/>
      <c r="G35" s="195"/>
      <c r="H35" s="195"/>
      <c r="I35" s="195"/>
      <c r="J35" s="195"/>
      <c r="K35" s="195"/>
      <c r="L35" s="195"/>
      <c r="M35" s="195"/>
      <c r="N35" s="195"/>
      <c r="O35" s="195"/>
      <c r="P35" s="195"/>
      <c r="Q35" s="195"/>
      <c r="R35" s="196"/>
    </row>
    <row r="36" spans="1:18" ht="13.15" hidden="1" customHeight="1" x14ac:dyDescent="0.2">
      <c r="A36" s="160"/>
      <c r="B36" s="197"/>
      <c r="C36" s="118"/>
      <c r="D36" s="195"/>
      <c r="E36" s="195"/>
      <c r="F36" s="195"/>
      <c r="G36" s="195"/>
      <c r="H36" s="195"/>
      <c r="I36" s="195"/>
      <c r="J36" s="195"/>
      <c r="K36" s="195"/>
      <c r="L36" s="195"/>
      <c r="M36" s="195"/>
      <c r="N36" s="195"/>
      <c r="O36" s="195"/>
      <c r="P36" s="195"/>
      <c r="Q36" s="195"/>
      <c r="R36" s="196"/>
    </row>
    <row r="37" spans="1:18" s="39" customFormat="1" ht="13.15" hidden="1" customHeight="1" x14ac:dyDescent="0.2">
      <c r="A37" s="160"/>
      <c r="B37" s="197"/>
      <c r="C37" s="118"/>
      <c r="D37" s="195"/>
      <c r="E37" s="195"/>
      <c r="F37" s="195"/>
      <c r="G37" s="195"/>
      <c r="H37" s="195"/>
      <c r="I37" s="195"/>
      <c r="J37" s="195"/>
      <c r="K37" s="195"/>
      <c r="L37" s="195"/>
      <c r="M37" s="195"/>
      <c r="N37" s="195"/>
      <c r="O37" s="195"/>
      <c r="P37" s="195"/>
      <c r="Q37" s="195"/>
      <c r="R37" s="196"/>
    </row>
    <row r="38" spans="1:18" ht="13.15" hidden="1" customHeight="1" x14ac:dyDescent="0.2">
      <c r="A38" s="160"/>
      <c r="B38" s="197"/>
      <c r="C38" s="118"/>
      <c r="D38" s="195"/>
      <c r="E38" s="195"/>
      <c r="F38" s="195"/>
      <c r="G38" s="195"/>
      <c r="H38" s="195"/>
      <c r="I38" s="195"/>
      <c r="J38" s="195"/>
      <c r="K38" s="195"/>
      <c r="L38" s="195"/>
      <c r="M38" s="195"/>
      <c r="N38" s="195"/>
      <c r="O38" s="195"/>
      <c r="P38" s="195"/>
      <c r="Q38" s="195"/>
      <c r="R38" s="196"/>
    </row>
    <row r="39" spans="1:18" ht="13.15" hidden="1" customHeight="1" x14ac:dyDescent="0.2">
      <c r="A39" s="160"/>
      <c r="B39" s="197"/>
      <c r="C39" s="118"/>
      <c r="D39" s="195"/>
      <c r="E39" s="195"/>
      <c r="F39" s="195"/>
      <c r="G39" s="195"/>
      <c r="H39" s="195"/>
      <c r="I39" s="195"/>
      <c r="J39" s="195"/>
      <c r="K39" s="195"/>
      <c r="L39" s="195"/>
      <c r="M39" s="195"/>
      <c r="N39" s="195"/>
      <c r="O39" s="195"/>
      <c r="P39" s="195"/>
      <c r="Q39" s="195"/>
      <c r="R39" s="196"/>
    </row>
    <row r="40" spans="1:18" ht="13.15" hidden="1" customHeight="1" x14ac:dyDescent="0.2">
      <c r="A40" s="160"/>
      <c r="B40" s="197"/>
      <c r="C40" s="118"/>
      <c r="D40" s="195"/>
      <c r="E40" s="195"/>
      <c r="F40" s="195"/>
      <c r="G40" s="195"/>
      <c r="H40" s="195"/>
      <c r="I40" s="195"/>
      <c r="J40" s="195"/>
      <c r="K40" s="195"/>
      <c r="L40" s="195"/>
      <c r="M40" s="195"/>
      <c r="N40" s="195"/>
      <c r="O40" s="195"/>
      <c r="P40" s="195"/>
      <c r="Q40" s="195"/>
      <c r="R40" s="196"/>
    </row>
    <row r="41" spans="1:18" ht="24.6" hidden="1" customHeight="1" x14ac:dyDescent="0.2">
      <c r="A41" s="160"/>
      <c r="B41" s="197"/>
      <c r="C41" s="118"/>
      <c r="D41" s="195"/>
      <c r="E41" s="195"/>
      <c r="F41" s="195"/>
      <c r="G41" s="195"/>
      <c r="H41" s="195"/>
      <c r="I41" s="195"/>
      <c r="J41" s="195"/>
      <c r="K41" s="195"/>
      <c r="L41" s="195"/>
      <c r="M41" s="195"/>
      <c r="N41" s="195"/>
      <c r="O41" s="195"/>
      <c r="P41" s="195"/>
      <c r="Q41" s="195"/>
      <c r="R41" s="196"/>
    </row>
    <row r="42" spans="1:18" ht="23.25" customHeight="1" x14ac:dyDescent="0.2">
      <c r="A42" s="160" t="s">
        <v>17</v>
      </c>
      <c r="B42" s="100" t="s">
        <v>36</v>
      </c>
      <c r="C42" s="118"/>
      <c r="D42" s="195">
        <f>'2018 оценка потребности'!D42:D43/'2018 оценка потребности'!E42:E43</f>
        <v>156.28129496402877</v>
      </c>
      <c r="E42" s="195">
        <f>'2018 оценка потребности'!F42:F43/'2018 оценка потребности'!G42:G43</f>
        <v>123.9902985074627</v>
      </c>
      <c r="F42" s="195">
        <f>'2018 оценка потребности'!H42:H43/'2018 оценка потребности'!I42:I43</f>
        <v>148.76923076923077</v>
      </c>
      <c r="G42" s="195">
        <f>'2018 оценка потребности'!J42:J43/'2018 оценка потребности'!K42:K43</f>
        <v>131.36069230769229</v>
      </c>
      <c r="H42" s="195">
        <f>'2018 оценка потребности'!L42:L43/'2018 оценка потребности'!M42:M43</f>
        <v>137.1631205673759</v>
      </c>
      <c r="I42" s="195">
        <f>'2018 оценка потребности'!N42:N43/'2018 оценка потребности'!O42:O43</f>
        <v>136.95985401459853</v>
      </c>
      <c r="J42" s="195">
        <f>'2018 оценка потребности'!P42:P43/'2018 оценка потребности'!Q42:Q43</f>
        <v>138.14285714285714</v>
      </c>
      <c r="K42" s="195">
        <f>'2018 оценка потребности'!R42:R43/'2018 оценка потребности'!S42:S43</f>
        <v>113.55460992907803</v>
      </c>
      <c r="L42" s="195"/>
      <c r="M42" s="195"/>
      <c r="N42" s="195"/>
      <c r="O42" s="195"/>
      <c r="P42" s="195"/>
      <c r="Q42" s="195"/>
      <c r="R42" s="196"/>
    </row>
    <row r="43" spans="1:18" ht="31.5" x14ac:dyDescent="0.2">
      <c r="A43" s="160"/>
      <c r="B43" s="100" t="s">
        <v>37</v>
      </c>
      <c r="C43" s="118"/>
      <c r="D43" s="195"/>
      <c r="E43" s="195"/>
      <c r="F43" s="195"/>
      <c r="G43" s="195"/>
      <c r="H43" s="195"/>
      <c r="I43" s="195"/>
      <c r="J43" s="195"/>
      <c r="K43" s="195"/>
      <c r="L43" s="195"/>
      <c r="M43" s="195"/>
      <c r="N43" s="195"/>
      <c r="O43" s="195"/>
      <c r="P43" s="195"/>
      <c r="Q43" s="195"/>
      <c r="R43" s="196"/>
    </row>
    <row r="44" spans="1:18" ht="13.15" customHeight="1" x14ac:dyDescent="0.2">
      <c r="A44" s="160" t="s">
        <v>18</v>
      </c>
      <c r="B44" s="197" t="s">
        <v>38</v>
      </c>
      <c r="C44" s="118"/>
      <c r="D44" s="195">
        <f>'2018 оценка потребности'!D44:D48/'2018 оценка потребности'!E44:E48</f>
        <v>69.8125</v>
      </c>
      <c r="E44" s="195">
        <f>'2018 оценка потребности'!F44:F48/'2018 оценка потребности'!G44:G48</f>
        <v>74.466666666666669</v>
      </c>
      <c r="F44" s="195">
        <f>'2018 оценка потребности'!H44:H48/'2018 оценка потребности'!I44:I48</f>
        <v>87.25</v>
      </c>
      <c r="G44" s="195">
        <f>'2018 оценка потребности'!J44:J48/'2018 оценка потребности'!K44:K48</f>
        <v>53.75</v>
      </c>
      <c r="H44" s="195"/>
      <c r="I44" s="195"/>
      <c r="J44" s="195"/>
      <c r="K44" s="195"/>
      <c r="L44" s="195"/>
      <c r="M44" s="195"/>
      <c r="N44" s="195"/>
      <c r="O44" s="195"/>
      <c r="P44" s="195"/>
      <c r="Q44" s="195"/>
      <c r="R44" s="196"/>
    </row>
    <row r="45" spans="1:18" x14ac:dyDescent="0.2">
      <c r="A45" s="160"/>
      <c r="B45" s="197"/>
      <c r="C45" s="118"/>
      <c r="D45" s="195"/>
      <c r="E45" s="195"/>
      <c r="F45" s="195"/>
      <c r="G45" s="195"/>
      <c r="H45" s="195"/>
      <c r="I45" s="195"/>
      <c r="J45" s="195"/>
      <c r="K45" s="195"/>
      <c r="L45" s="195"/>
      <c r="M45" s="195"/>
      <c r="N45" s="195"/>
      <c r="O45" s="195"/>
      <c r="P45" s="195"/>
      <c r="Q45" s="195"/>
      <c r="R45" s="196"/>
    </row>
    <row r="46" spans="1:18" x14ac:dyDescent="0.2">
      <c r="A46" s="160"/>
      <c r="B46" s="197"/>
      <c r="C46" s="118"/>
      <c r="D46" s="195"/>
      <c r="E46" s="195"/>
      <c r="F46" s="195"/>
      <c r="G46" s="195"/>
      <c r="H46" s="195"/>
      <c r="I46" s="195"/>
      <c r="J46" s="195"/>
      <c r="K46" s="195"/>
      <c r="L46" s="195"/>
      <c r="M46" s="195"/>
      <c r="N46" s="195"/>
      <c r="O46" s="195"/>
      <c r="P46" s="195"/>
      <c r="Q46" s="195"/>
      <c r="R46" s="196"/>
    </row>
    <row r="47" spans="1:18" x14ac:dyDescent="0.2">
      <c r="A47" s="160"/>
      <c r="B47" s="197"/>
      <c r="C47" s="118"/>
      <c r="D47" s="195"/>
      <c r="E47" s="195"/>
      <c r="F47" s="195"/>
      <c r="G47" s="195"/>
      <c r="H47" s="195"/>
      <c r="I47" s="195"/>
      <c r="J47" s="195"/>
      <c r="K47" s="195"/>
      <c r="L47" s="195"/>
      <c r="M47" s="195"/>
      <c r="N47" s="195"/>
      <c r="O47" s="195"/>
      <c r="P47" s="195"/>
      <c r="Q47" s="195"/>
      <c r="R47" s="196"/>
    </row>
    <row r="48" spans="1:18" x14ac:dyDescent="0.2">
      <c r="A48" s="160"/>
      <c r="B48" s="197"/>
      <c r="C48" s="118"/>
      <c r="D48" s="195"/>
      <c r="E48" s="195"/>
      <c r="F48" s="195"/>
      <c r="G48" s="195"/>
      <c r="H48" s="195"/>
      <c r="I48" s="195"/>
      <c r="J48" s="195"/>
      <c r="K48" s="195"/>
      <c r="L48" s="195"/>
      <c r="M48" s="195"/>
      <c r="N48" s="195"/>
      <c r="O48" s="195"/>
      <c r="P48" s="195"/>
      <c r="Q48" s="195"/>
      <c r="R48" s="196"/>
    </row>
    <row r="49" spans="1:18" ht="13.15" customHeight="1" x14ac:dyDescent="0.2">
      <c r="A49" s="160" t="s">
        <v>40</v>
      </c>
      <c r="B49" s="197" t="s">
        <v>39</v>
      </c>
      <c r="C49" s="118"/>
      <c r="D49" s="195">
        <f>'2018 оценка потребности'!D49:D58/'2018 оценка потребности'!E49:E58</f>
        <v>215.03616352201257</v>
      </c>
      <c r="E49" s="195">
        <f>'2018 оценка потребности'!F49:F58/'2018 оценка потребности'!G49:G58</f>
        <v>131.42588996763754</v>
      </c>
      <c r="F49" s="195">
        <f>'2018 оценка потребности'!H49:H58/'2018 оценка потребности'!I49:I58</f>
        <v>219.35750421585161</v>
      </c>
      <c r="G49" s="195">
        <f>'2018 оценка потребности'!J49:J58/'2018 оценка потребности'!K49:K58</f>
        <v>145.55564924114671</v>
      </c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6"/>
    </row>
    <row r="50" spans="1:18" ht="13.15" customHeight="1" x14ac:dyDescent="0.2">
      <c r="A50" s="160"/>
      <c r="B50" s="197"/>
      <c r="C50" s="118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6"/>
    </row>
    <row r="51" spans="1:18" ht="13.15" customHeight="1" x14ac:dyDescent="0.2">
      <c r="A51" s="160"/>
      <c r="B51" s="197"/>
      <c r="C51" s="118"/>
      <c r="D51" s="195"/>
      <c r="E51" s="195"/>
      <c r="F51" s="195"/>
      <c r="G51" s="195"/>
      <c r="H51" s="195"/>
      <c r="I51" s="195"/>
      <c r="J51" s="195"/>
      <c r="K51" s="195"/>
      <c r="L51" s="195"/>
      <c r="M51" s="195"/>
      <c r="N51" s="195"/>
      <c r="O51" s="195"/>
      <c r="P51" s="195"/>
      <c r="Q51" s="195"/>
      <c r="R51" s="196"/>
    </row>
    <row r="52" spans="1:18" ht="13.15" customHeight="1" x14ac:dyDescent="0.2">
      <c r="A52" s="160"/>
      <c r="B52" s="197"/>
      <c r="C52" s="118"/>
      <c r="D52" s="195"/>
      <c r="E52" s="195"/>
      <c r="F52" s="195"/>
      <c r="G52" s="195"/>
      <c r="H52" s="195"/>
      <c r="I52" s="195"/>
      <c r="J52" s="195"/>
      <c r="K52" s="195"/>
      <c r="L52" s="195"/>
      <c r="M52" s="195"/>
      <c r="N52" s="195"/>
      <c r="O52" s="195"/>
      <c r="P52" s="195"/>
      <c r="Q52" s="195"/>
      <c r="R52" s="196"/>
    </row>
    <row r="53" spans="1:18" ht="13.15" customHeight="1" x14ac:dyDescent="0.2">
      <c r="A53" s="160"/>
      <c r="B53" s="197"/>
      <c r="C53" s="118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6"/>
    </row>
    <row r="54" spans="1:18" ht="2.4500000000000002" customHeight="1" x14ac:dyDescent="0.2">
      <c r="A54" s="160"/>
      <c r="B54" s="197"/>
      <c r="C54" s="118"/>
      <c r="D54" s="195"/>
      <c r="E54" s="195"/>
      <c r="F54" s="195"/>
      <c r="G54" s="195"/>
      <c r="H54" s="195"/>
      <c r="I54" s="195"/>
      <c r="J54" s="195"/>
      <c r="K54" s="195"/>
      <c r="L54" s="195"/>
      <c r="M54" s="195"/>
      <c r="N54" s="195"/>
      <c r="O54" s="195"/>
      <c r="P54" s="195"/>
      <c r="Q54" s="195"/>
      <c r="R54" s="196"/>
    </row>
    <row r="55" spans="1:18" ht="13.15" hidden="1" customHeight="1" x14ac:dyDescent="0.2">
      <c r="A55" s="160"/>
      <c r="B55" s="197"/>
      <c r="C55" s="118"/>
      <c r="D55" s="195"/>
      <c r="E55" s="195"/>
      <c r="F55" s="195"/>
      <c r="G55" s="195"/>
      <c r="H55" s="195"/>
      <c r="I55" s="195"/>
      <c r="J55" s="195"/>
      <c r="K55" s="195"/>
      <c r="L55" s="195"/>
      <c r="M55" s="195"/>
      <c r="N55" s="195"/>
      <c r="O55" s="195"/>
      <c r="P55" s="195"/>
      <c r="Q55" s="195"/>
      <c r="R55" s="196"/>
    </row>
    <row r="56" spans="1:18" ht="13.15" hidden="1" customHeight="1" x14ac:dyDescent="0.2">
      <c r="A56" s="160"/>
      <c r="B56" s="197"/>
      <c r="C56" s="118"/>
      <c r="D56" s="195"/>
      <c r="E56" s="195"/>
      <c r="F56" s="195"/>
      <c r="G56" s="195"/>
      <c r="H56" s="195"/>
      <c r="I56" s="195"/>
      <c r="J56" s="195"/>
      <c r="K56" s="195"/>
      <c r="L56" s="195"/>
      <c r="M56" s="195"/>
      <c r="N56" s="195"/>
      <c r="O56" s="195"/>
      <c r="P56" s="195"/>
      <c r="Q56" s="195"/>
      <c r="R56" s="196"/>
    </row>
    <row r="57" spans="1:18" ht="13.15" hidden="1" customHeight="1" x14ac:dyDescent="0.2">
      <c r="A57" s="160"/>
      <c r="B57" s="197"/>
      <c r="C57" s="118"/>
      <c r="D57" s="195"/>
      <c r="E57" s="195"/>
      <c r="F57" s="195"/>
      <c r="G57" s="195"/>
      <c r="H57" s="195"/>
      <c r="I57" s="195"/>
      <c r="J57" s="195"/>
      <c r="K57" s="195"/>
      <c r="L57" s="195"/>
      <c r="M57" s="195"/>
      <c r="N57" s="195"/>
      <c r="O57" s="195"/>
      <c r="P57" s="195"/>
      <c r="Q57" s="195"/>
      <c r="R57" s="196"/>
    </row>
    <row r="58" spans="1:18" ht="13.9" hidden="1" customHeight="1" x14ac:dyDescent="0.2">
      <c r="A58" s="160"/>
      <c r="B58" s="197"/>
      <c r="C58" s="118"/>
      <c r="D58" s="195"/>
      <c r="E58" s="195"/>
      <c r="F58" s="195"/>
      <c r="G58" s="195"/>
      <c r="H58" s="195"/>
      <c r="I58" s="195"/>
      <c r="J58" s="195"/>
      <c r="K58" s="195"/>
      <c r="L58" s="195"/>
      <c r="M58" s="195"/>
      <c r="N58" s="195"/>
      <c r="O58" s="195"/>
      <c r="P58" s="195"/>
      <c r="Q58" s="195"/>
      <c r="R58" s="196"/>
    </row>
    <row r="59" spans="1:18" ht="94.5" x14ac:dyDescent="0.2">
      <c r="A59" s="160" t="s">
        <v>43</v>
      </c>
      <c r="B59" s="100" t="s">
        <v>41</v>
      </c>
      <c r="C59" s="118"/>
      <c r="D59" s="195">
        <f>'2018 оценка потребности'!D59:D60/'2018 оценка потребности'!E59:E60</f>
        <v>126.08510638297872</v>
      </c>
      <c r="E59" s="195">
        <f>'2018 оценка потребности'!F59:F60/'2018 оценка потребности'!G59:G60</f>
        <v>90.273846153846151</v>
      </c>
      <c r="F59" s="195">
        <f>'2018 оценка потребности'!H59:H60/'2018 оценка потребности'!I59:I60</f>
        <v>128.26858108108109</v>
      </c>
      <c r="G59" s="195">
        <f>'2018 оценка потребности'!J59:J60/'2018 оценка потребности'!K59:K60</f>
        <v>78.693412162162161</v>
      </c>
      <c r="H59" s="195"/>
      <c r="I59" s="195"/>
      <c r="J59" s="195"/>
      <c r="K59" s="195"/>
      <c r="L59" s="195"/>
      <c r="M59" s="195"/>
      <c r="N59" s="195"/>
      <c r="O59" s="195"/>
      <c r="P59" s="195"/>
      <c r="Q59" s="195"/>
      <c r="R59" s="196"/>
    </row>
    <row r="60" spans="1:18" ht="19.149999999999999" customHeight="1" x14ac:dyDescent="0.25">
      <c r="A60" s="160"/>
      <c r="B60" s="58" t="s">
        <v>42</v>
      </c>
      <c r="C60" s="118"/>
      <c r="D60" s="195"/>
      <c r="E60" s="195"/>
      <c r="F60" s="195"/>
      <c r="G60" s="195"/>
      <c r="H60" s="195"/>
      <c r="I60" s="195"/>
      <c r="J60" s="195"/>
      <c r="K60" s="195"/>
      <c r="L60" s="195"/>
      <c r="M60" s="195"/>
      <c r="N60" s="195"/>
      <c r="O60" s="195"/>
      <c r="P60" s="195"/>
      <c r="Q60" s="195"/>
      <c r="R60" s="196"/>
    </row>
    <row r="61" spans="1:18" ht="78.75" x14ac:dyDescent="0.2">
      <c r="A61" s="160" t="s">
        <v>46</v>
      </c>
      <c r="B61" s="100" t="s">
        <v>44</v>
      </c>
      <c r="C61" s="118"/>
      <c r="D61" s="195">
        <f>'2018 оценка потребности'!D61:D62/'2018 оценка потребности'!E61:E62</f>
        <v>107.61589743589744</v>
      </c>
      <c r="E61" s="195">
        <f>'2018 оценка потребности'!F61:F62/'2018 оценка потребности'!G61:G62</f>
        <v>91.479534109816967</v>
      </c>
      <c r="F61" s="195">
        <f>'2018 оценка потребности'!H61:H62/'2018 оценка потребности'!I61:I62</f>
        <v>94.554794520547944</v>
      </c>
      <c r="G61" s="195">
        <f>'2018 оценка потребности'!J61:J62/'2018 оценка потребности'!K61:K62</f>
        <v>70.158995433789954</v>
      </c>
      <c r="H61" s="195"/>
      <c r="I61" s="195"/>
      <c r="J61" s="195"/>
      <c r="K61" s="195"/>
      <c r="L61" s="195"/>
      <c r="M61" s="195"/>
      <c r="N61" s="195"/>
      <c r="O61" s="195"/>
      <c r="P61" s="195"/>
      <c r="Q61" s="195"/>
      <c r="R61" s="196"/>
    </row>
    <row r="62" spans="1:18" ht="15.75" x14ac:dyDescent="0.25">
      <c r="A62" s="160"/>
      <c r="B62" s="58" t="s">
        <v>45</v>
      </c>
      <c r="C62" s="118"/>
      <c r="D62" s="195"/>
      <c r="E62" s="195"/>
      <c r="F62" s="195"/>
      <c r="G62" s="195"/>
      <c r="H62" s="195"/>
      <c r="I62" s="195"/>
      <c r="J62" s="195"/>
      <c r="K62" s="195"/>
      <c r="L62" s="195"/>
      <c r="M62" s="195"/>
      <c r="N62" s="195"/>
      <c r="O62" s="195"/>
      <c r="P62" s="195"/>
      <c r="Q62" s="195"/>
      <c r="R62" s="196"/>
    </row>
    <row r="63" spans="1:18" ht="94.5" x14ac:dyDescent="0.2">
      <c r="A63" s="160" t="s">
        <v>48</v>
      </c>
      <c r="B63" s="100" t="s">
        <v>41</v>
      </c>
      <c r="C63" s="118"/>
      <c r="D63" s="195">
        <f>'2018 оценка потребности'!D63:D64/'2018 оценка потребности'!E63:E64</f>
        <v>146.43684210526317</v>
      </c>
      <c r="E63" s="195">
        <f>'2018 оценка потребности'!F63:F64/'2018 оценка потребности'!G63:G64</f>
        <v>113.70937499999999</v>
      </c>
      <c r="F63" s="195">
        <f>'2018 оценка потребности'!H63:H64/'2018 оценка потребности'!I63:I64</f>
        <v>183.51857142857142</v>
      </c>
      <c r="G63" s="195">
        <f>'2018 оценка потребности'!J63:J64/'2018 оценка потребности'!K63:K64</f>
        <v>101.22842857142857</v>
      </c>
      <c r="H63" s="195"/>
      <c r="I63" s="195"/>
      <c r="J63" s="195"/>
      <c r="K63" s="195"/>
      <c r="L63" s="195"/>
      <c r="M63" s="195"/>
      <c r="N63" s="195"/>
      <c r="O63" s="195"/>
      <c r="P63" s="195"/>
      <c r="Q63" s="195"/>
      <c r="R63" s="196"/>
    </row>
    <row r="64" spans="1:18" ht="15.75" x14ac:dyDescent="0.25">
      <c r="A64" s="160"/>
      <c r="B64" s="58" t="s">
        <v>47</v>
      </c>
      <c r="C64" s="118"/>
      <c r="D64" s="195"/>
      <c r="E64" s="195"/>
      <c r="F64" s="195"/>
      <c r="G64" s="195"/>
      <c r="H64" s="195"/>
      <c r="I64" s="195"/>
      <c r="J64" s="195"/>
      <c r="K64" s="195"/>
      <c r="L64" s="195"/>
      <c r="M64" s="195"/>
      <c r="N64" s="195"/>
      <c r="O64" s="195"/>
      <c r="P64" s="195"/>
      <c r="Q64" s="195"/>
      <c r="R64" s="196"/>
    </row>
    <row r="65" spans="1:18" ht="15.75" x14ac:dyDescent="0.2">
      <c r="A65" s="160" t="s">
        <v>52</v>
      </c>
      <c r="B65" s="100" t="s">
        <v>49</v>
      </c>
      <c r="C65" s="118"/>
      <c r="D65" s="195">
        <f>'2018 оценка потребности'!D65:D67/'2018 оценка потребности'!E65:E67</f>
        <v>170.86500000000001</v>
      </c>
      <c r="E65" s="195">
        <f>'2018 оценка потребности'!F65:F67/'2018 оценка потребности'!G65:G67</f>
        <v>98.827999999999989</v>
      </c>
      <c r="F65" s="195"/>
      <c r="G65" s="195"/>
      <c r="H65" s="195"/>
      <c r="I65" s="195"/>
      <c r="J65" s="195"/>
      <c r="K65" s="195"/>
      <c r="L65" s="195"/>
      <c r="M65" s="195"/>
      <c r="N65" s="195"/>
      <c r="O65" s="195"/>
      <c r="P65" s="195"/>
      <c r="Q65" s="195"/>
      <c r="R65" s="196"/>
    </row>
    <row r="66" spans="1:18" ht="78.75" x14ac:dyDescent="0.2">
      <c r="A66" s="160"/>
      <c r="B66" s="100" t="s">
        <v>50</v>
      </c>
      <c r="C66" s="118"/>
      <c r="D66" s="195"/>
      <c r="E66" s="195"/>
      <c r="F66" s="195"/>
      <c r="G66" s="195"/>
      <c r="H66" s="195"/>
      <c r="I66" s="195"/>
      <c r="J66" s="195"/>
      <c r="K66" s="195"/>
      <c r="L66" s="195"/>
      <c r="M66" s="195"/>
      <c r="N66" s="195"/>
      <c r="O66" s="195"/>
      <c r="P66" s="195"/>
      <c r="Q66" s="195"/>
      <c r="R66" s="196"/>
    </row>
    <row r="67" spans="1:18" ht="15.6" customHeight="1" x14ac:dyDescent="0.25">
      <c r="A67" s="160"/>
      <c r="B67" s="58" t="s">
        <v>51</v>
      </c>
      <c r="C67" s="118"/>
      <c r="D67" s="195"/>
      <c r="E67" s="195"/>
      <c r="F67" s="195"/>
      <c r="G67" s="195"/>
      <c r="H67" s="195"/>
      <c r="I67" s="195"/>
      <c r="J67" s="195"/>
      <c r="K67" s="195"/>
      <c r="L67" s="195"/>
      <c r="M67" s="195"/>
      <c r="N67" s="195"/>
      <c r="O67" s="195"/>
      <c r="P67" s="195"/>
      <c r="Q67" s="195"/>
      <c r="R67" s="196"/>
    </row>
    <row r="68" spans="1:18" ht="13.15" customHeight="1" x14ac:dyDescent="0.2">
      <c r="A68" s="160" t="s">
        <v>54</v>
      </c>
      <c r="B68" s="197" t="s">
        <v>53</v>
      </c>
      <c r="C68" s="118"/>
      <c r="D68" s="195">
        <f>'2018 оценка потребности'!D68:D78/'2018 оценка потребности'!E68:E78</f>
        <v>146.72384615384615</v>
      </c>
      <c r="E68" s="195">
        <f>'2018 оценка потребности'!F68:F78/'2018 оценка потребности'!G68:G78</f>
        <v>104.76031746031745</v>
      </c>
      <c r="F68" s="195">
        <f>'2018 оценка потребности'!H68:H78/'2018 оценка потребности'!I68:I78</f>
        <v>147</v>
      </c>
      <c r="G68" s="195">
        <f>'2018 оценка потребности'!J68:J78/'2018 оценка потребности'!K68:K78</f>
        <v>122.64153846153846</v>
      </c>
      <c r="H68" s="195"/>
      <c r="I68" s="195"/>
      <c r="J68" s="195"/>
      <c r="K68" s="195"/>
      <c r="L68" s="195"/>
      <c r="M68" s="195"/>
      <c r="N68" s="195"/>
      <c r="O68" s="195"/>
      <c r="P68" s="195"/>
      <c r="Q68" s="195"/>
      <c r="R68" s="196"/>
    </row>
    <row r="69" spans="1:18" x14ac:dyDescent="0.2">
      <c r="A69" s="160"/>
      <c r="B69" s="197"/>
      <c r="C69" s="118"/>
      <c r="D69" s="195"/>
      <c r="E69" s="195"/>
      <c r="F69" s="195"/>
      <c r="G69" s="195"/>
      <c r="H69" s="195"/>
      <c r="I69" s="195"/>
      <c r="J69" s="195"/>
      <c r="K69" s="195"/>
      <c r="L69" s="195"/>
      <c r="M69" s="195"/>
      <c r="N69" s="195"/>
      <c r="O69" s="195"/>
      <c r="P69" s="195"/>
      <c r="Q69" s="195"/>
      <c r="R69" s="196"/>
    </row>
    <row r="70" spans="1:18" x14ac:dyDescent="0.2">
      <c r="A70" s="160"/>
      <c r="B70" s="197"/>
      <c r="C70" s="118"/>
      <c r="D70" s="195"/>
      <c r="E70" s="195"/>
      <c r="F70" s="195"/>
      <c r="G70" s="195"/>
      <c r="H70" s="195"/>
      <c r="I70" s="195"/>
      <c r="J70" s="195"/>
      <c r="K70" s="195"/>
      <c r="L70" s="195"/>
      <c r="M70" s="195"/>
      <c r="N70" s="195"/>
      <c r="O70" s="195"/>
      <c r="P70" s="195"/>
      <c r="Q70" s="195"/>
      <c r="R70" s="196"/>
    </row>
    <row r="71" spans="1:18" x14ac:dyDescent="0.2">
      <c r="A71" s="160"/>
      <c r="B71" s="197"/>
      <c r="C71" s="118"/>
      <c r="D71" s="195"/>
      <c r="E71" s="195"/>
      <c r="F71" s="195"/>
      <c r="G71" s="195"/>
      <c r="H71" s="195"/>
      <c r="I71" s="195"/>
      <c r="J71" s="195"/>
      <c r="K71" s="195"/>
      <c r="L71" s="195"/>
      <c r="M71" s="195"/>
      <c r="N71" s="195"/>
      <c r="O71" s="195"/>
      <c r="P71" s="195"/>
      <c r="Q71" s="195"/>
      <c r="R71" s="196"/>
    </row>
    <row r="72" spans="1:18" x14ac:dyDescent="0.2">
      <c r="A72" s="160"/>
      <c r="B72" s="197"/>
      <c r="C72" s="118"/>
      <c r="D72" s="195"/>
      <c r="E72" s="195"/>
      <c r="F72" s="195"/>
      <c r="G72" s="195"/>
      <c r="H72" s="195"/>
      <c r="I72" s="195"/>
      <c r="J72" s="195"/>
      <c r="K72" s="195"/>
      <c r="L72" s="195"/>
      <c r="M72" s="195"/>
      <c r="N72" s="195"/>
      <c r="O72" s="195"/>
      <c r="P72" s="195"/>
      <c r="Q72" s="195"/>
      <c r="R72" s="196"/>
    </row>
    <row r="73" spans="1:18" x14ac:dyDescent="0.2">
      <c r="A73" s="160"/>
      <c r="B73" s="197"/>
      <c r="C73" s="118"/>
      <c r="D73" s="195"/>
      <c r="E73" s="195"/>
      <c r="F73" s="195"/>
      <c r="G73" s="195"/>
      <c r="H73" s="195"/>
      <c r="I73" s="195"/>
      <c r="J73" s="195"/>
      <c r="K73" s="195"/>
      <c r="L73" s="195"/>
      <c r="M73" s="195"/>
      <c r="N73" s="195"/>
      <c r="O73" s="195"/>
      <c r="P73" s="195"/>
      <c r="Q73" s="195"/>
      <c r="R73" s="196"/>
    </row>
    <row r="74" spans="1:18" x14ac:dyDescent="0.2">
      <c r="A74" s="160"/>
      <c r="B74" s="197"/>
      <c r="C74" s="118"/>
      <c r="D74" s="195"/>
      <c r="E74" s="195"/>
      <c r="F74" s="195"/>
      <c r="G74" s="195"/>
      <c r="H74" s="195"/>
      <c r="I74" s="195"/>
      <c r="J74" s="195"/>
      <c r="K74" s="195"/>
      <c r="L74" s="195"/>
      <c r="M74" s="195"/>
      <c r="N74" s="195"/>
      <c r="O74" s="195"/>
      <c r="P74" s="195"/>
      <c r="Q74" s="195"/>
      <c r="R74" s="196"/>
    </row>
    <row r="75" spans="1:18" x14ac:dyDescent="0.2">
      <c r="A75" s="160"/>
      <c r="B75" s="197"/>
      <c r="C75" s="118"/>
      <c r="D75" s="195"/>
      <c r="E75" s="195"/>
      <c r="F75" s="195"/>
      <c r="G75" s="195"/>
      <c r="H75" s="195"/>
      <c r="I75" s="195"/>
      <c r="J75" s="195"/>
      <c r="K75" s="195"/>
      <c r="L75" s="195"/>
      <c r="M75" s="195"/>
      <c r="N75" s="195"/>
      <c r="O75" s="195"/>
      <c r="P75" s="195"/>
      <c r="Q75" s="195"/>
      <c r="R75" s="196"/>
    </row>
    <row r="76" spans="1:18" ht="10.15" customHeight="1" x14ac:dyDescent="0.2">
      <c r="A76" s="160"/>
      <c r="B76" s="197"/>
      <c r="C76" s="118"/>
      <c r="D76" s="195"/>
      <c r="E76" s="195"/>
      <c r="F76" s="195"/>
      <c r="G76" s="195"/>
      <c r="H76" s="195"/>
      <c r="I76" s="195"/>
      <c r="J76" s="195"/>
      <c r="K76" s="195"/>
      <c r="L76" s="195"/>
      <c r="M76" s="195"/>
      <c r="N76" s="195"/>
      <c r="O76" s="195"/>
      <c r="P76" s="195"/>
      <c r="Q76" s="195"/>
      <c r="R76" s="196"/>
    </row>
    <row r="77" spans="1:18" ht="6.6" hidden="1" customHeight="1" x14ac:dyDescent="0.2">
      <c r="A77" s="160"/>
      <c r="B77" s="197"/>
      <c r="C77" s="118"/>
      <c r="D77" s="195"/>
      <c r="E77" s="195"/>
      <c r="F77" s="195"/>
      <c r="G77" s="195"/>
      <c r="H77" s="195"/>
      <c r="I77" s="195"/>
      <c r="J77" s="195"/>
      <c r="K77" s="195"/>
      <c r="L77" s="195"/>
      <c r="M77" s="195"/>
      <c r="N77" s="195"/>
      <c r="O77" s="195"/>
      <c r="P77" s="195"/>
      <c r="Q77" s="195"/>
      <c r="R77" s="196"/>
    </row>
    <row r="78" spans="1:18" ht="13.15" hidden="1" customHeight="1" x14ac:dyDescent="0.2">
      <c r="A78" s="160"/>
      <c r="B78" s="197"/>
      <c r="C78" s="118"/>
      <c r="D78" s="195"/>
      <c r="E78" s="195"/>
      <c r="F78" s="195"/>
      <c r="G78" s="195"/>
      <c r="H78" s="195"/>
      <c r="I78" s="195"/>
      <c r="J78" s="195"/>
      <c r="K78" s="195"/>
      <c r="L78" s="195"/>
      <c r="M78" s="195"/>
      <c r="N78" s="195"/>
      <c r="O78" s="195"/>
      <c r="P78" s="195"/>
      <c r="Q78" s="195"/>
      <c r="R78" s="196"/>
    </row>
    <row r="79" spans="1:18" ht="31.5" x14ac:dyDescent="0.2">
      <c r="A79" s="160" t="s">
        <v>57</v>
      </c>
      <c r="B79" s="100" t="s">
        <v>55</v>
      </c>
      <c r="C79" s="118"/>
      <c r="D79" s="195">
        <f>'2018 оценка потребности'!D79:D81/'2018 оценка потребности'!E79:E81</f>
        <v>174.96617391304349</v>
      </c>
      <c r="E79" s="195">
        <f>'2018 оценка потребности'!F79:F81/'2018 оценка потребности'!G79:G81</f>
        <v>108.99111111111111</v>
      </c>
      <c r="F79" s="195">
        <f>'2018 оценка потребности'!H79:H81/'2018 оценка потребности'!I79:I81</f>
        <v>130.43537414965985</v>
      </c>
      <c r="G79" s="195">
        <f>'2018 оценка потребности'!J79:J81/'2018 оценка потребности'!K79:K81</f>
        <v>95.651292517006794</v>
      </c>
      <c r="H79" s="195"/>
      <c r="I79" s="195"/>
      <c r="J79" s="195"/>
      <c r="K79" s="195"/>
      <c r="L79" s="195"/>
      <c r="M79" s="195"/>
      <c r="N79" s="195"/>
      <c r="O79" s="195"/>
      <c r="P79" s="195"/>
      <c r="Q79" s="195"/>
      <c r="R79" s="196"/>
    </row>
    <row r="80" spans="1:18" ht="47.25" x14ac:dyDescent="0.2">
      <c r="A80" s="160"/>
      <c r="B80" s="100" t="s">
        <v>56</v>
      </c>
      <c r="C80" s="118"/>
      <c r="D80" s="195"/>
      <c r="E80" s="195"/>
      <c r="F80" s="195"/>
      <c r="G80" s="195"/>
      <c r="H80" s="195"/>
      <c r="I80" s="195"/>
      <c r="J80" s="195"/>
      <c r="K80" s="195"/>
      <c r="L80" s="195"/>
      <c r="M80" s="195"/>
      <c r="N80" s="195"/>
      <c r="O80" s="195"/>
      <c r="P80" s="195"/>
      <c r="Q80" s="195"/>
      <c r="R80" s="196"/>
    </row>
    <row r="81" spans="1:18" ht="13.15" customHeight="1" x14ac:dyDescent="0.25">
      <c r="A81" s="160"/>
      <c r="B81" s="58" t="s">
        <v>45</v>
      </c>
      <c r="C81" s="118"/>
      <c r="D81" s="195"/>
      <c r="E81" s="195"/>
      <c r="F81" s="195"/>
      <c r="G81" s="195"/>
      <c r="H81" s="195"/>
      <c r="I81" s="195"/>
      <c r="J81" s="195"/>
      <c r="K81" s="195"/>
      <c r="L81" s="195"/>
      <c r="M81" s="195"/>
      <c r="N81" s="195"/>
      <c r="O81" s="195"/>
      <c r="P81" s="195"/>
      <c r="Q81" s="195"/>
      <c r="R81" s="196"/>
    </row>
    <row r="82" spans="1:18" ht="13.15" hidden="1" customHeight="1" x14ac:dyDescent="0.2">
      <c r="A82" s="160" t="s">
        <v>59</v>
      </c>
      <c r="B82" s="197" t="s">
        <v>58</v>
      </c>
      <c r="C82" s="27"/>
      <c r="D82" s="56"/>
      <c r="E82" s="56"/>
      <c r="F82" s="56"/>
      <c r="G82" s="56"/>
      <c r="H82" s="55"/>
      <c r="I82" s="55"/>
      <c r="J82" s="55"/>
      <c r="K82" s="55"/>
      <c r="L82" s="55"/>
      <c r="M82" s="55"/>
      <c r="N82" s="55"/>
      <c r="O82" s="56"/>
      <c r="P82" s="56"/>
      <c r="Q82" s="56"/>
      <c r="R82" s="103"/>
    </row>
    <row r="83" spans="1:18" ht="13.15" hidden="1" customHeight="1" x14ac:dyDescent="0.2">
      <c r="A83" s="160"/>
      <c r="B83" s="197"/>
      <c r="C83" s="27"/>
      <c r="D83" s="56"/>
      <c r="E83" s="56"/>
      <c r="F83" s="56"/>
      <c r="G83" s="56"/>
      <c r="H83" s="55"/>
      <c r="I83" s="55"/>
      <c r="J83" s="55"/>
      <c r="K83" s="55"/>
      <c r="L83" s="55"/>
      <c r="M83" s="55"/>
      <c r="N83" s="55"/>
      <c r="O83" s="56"/>
      <c r="P83" s="56"/>
      <c r="Q83" s="56"/>
      <c r="R83" s="103"/>
    </row>
    <row r="84" spans="1:18" ht="13.15" hidden="1" customHeight="1" x14ac:dyDescent="0.2">
      <c r="A84" s="160"/>
      <c r="B84" s="197"/>
      <c r="C84" s="27"/>
      <c r="D84" s="56"/>
      <c r="E84" s="56"/>
      <c r="F84" s="56"/>
      <c r="G84" s="56"/>
      <c r="H84" s="55"/>
      <c r="I84" s="55"/>
      <c r="J84" s="55"/>
      <c r="K84" s="55"/>
      <c r="L84" s="55"/>
      <c r="M84" s="55"/>
      <c r="N84" s="55"/>
      <c r="O84" s="56"/>
      <c r="P84" s="56"/>
      <c r="Q84" s="56"/>
      <c r="R84" s="103"/>
    </row>
    <row r="85" spans="1:18" ht="13.15" hidden="1" customHeight="1" x14ac:dyDescent="0.2">
      <c r="A85" s="160"/>
      <c r="B85" s="197"/>
      <c r="C85" s="27"/>
      <c r="D85" s="56"/>
      <c r="E85" s="56"/>
      <c r="F85" s="56"/>
      <c r="G85" s="56"/>
      <c r="H85" s="55"/>
      <c r="I85" s="55"/>
      <c r="J85" s="55"/>
      <c r="K85" s="55"/>
      <c r="L85" s="55"/>
      <c r="M85" s="55"/>
      <c r="N85" s="55"/>
      <c r="O85" s="56"/>
      <c r="P85" s="56"/>
      <c r="Q85" s="56"/>
      <c r="R85" s="103"/>
    </row>
    <row r="86" spans="1:18" ht="20.45" hidden="1" customHeight="1" x14ac:dyDescent="0.2">
      <c r="A86" s="160"/>
      <c r="B86" s="197"/>
      <c r="C86" s="27"/>
      <c r="D86" s="56"/>
      <c r="E86" s="56"/>
      <c r="F86" s="56"/>
      <c r="G86" s="56"/>
      <c r="H86" s="55"/>
      <c r="I86" s="55"/>
      <c r="J86" s="55"/>
      <c r="K86" s="55"/>
      <c r="L86" s="55"/>
      <c r="M86" s="55"/>
      <c r="N86" s="55"/>
      <c r="O86" s="56"/>
      <c r="P86" s="56"/>
      <c r="Q86" s="56"/>
      <c r="R86" s="103"/>
    </row>
    <row r="87" spans="1:18" ht="31.15" hidden="1" customHeight="1" x14ac:dyDescent="0.2">
      <c r="A87" s="160"/>
      <c r="B87" s="197"/>
      <c r="C87" s="27"/>
      <c r="D87" s="56"/>
      <c r="E87" s="56"/>
      <c r="F87" s="56"/>
      <c r="G87" s="56"/>
      <c r="H87" s="55"/>
      <c r="I87" s="55"/>
      <c r="J87" s="55"/>
      <c r="K87" s="55"/>
      <c r="L87" s="55"/>
      <c r="M87" s="55"/>
      <c r="N87" s="55"/>
      <c r="O87" s="56"/>
      <c r="P87" s="56"/>
      <c r="Q87" s="56"/>
      <c r="R87" s="103"/>
    </row>
    <row r="88" spans="1:18" ht="12" customHeight="1" x14ac:dyDescent="0.2">
      <c r="A88" s="160"/>
      <c r="B88" s="197"/>
      <c r="C88" s="118"/>
      <c r="D88" s="195"/>
      <c r="E88" s="195"/>
      <c r="F88" s="195"/>
      <c r="G88" s="195"/>
      <c r="H88" s="195"/>
      <c r="I88" s="195"/>
      <c r="J88" s="195"/>
      <c r="K88" s="195"/>
      <c r="L88" s="195"/>
      <c r="M88" s="195"/>
      <c r="N88" s="195"/>
      <c r="O88" s="195"/>
      <c r="P88" s="195"/>
      <c r="Q88" s="195"/>
      <c r="R88" s="196"/>
    </row>
    <row r="89" spans="1:18" ht="11.45" customHeight="1" x14ac:dyDescent="0.2">
      <c r="A89" s="160"/>
      <c r="B89" s="197"/>
      <c r="C89" s="118"/>
      <c r="D89" s="195"/>
      <c r="E89" s="195"/>
      <c r="F89" s="195"/>
      <c r="G89" s="195"/>
      <c r="H89" s="195"/>
      <c r="I89" s="195"/>
      <c r="J89" s="195"/>
      <c r="K89" s="195"/>
      <c r="L89" s="195"/>
      <c r="M89" s="195"/>
      <c r="N89" s="195"/>
      <c r="O89" s="195"/>
      <c r="P89" s="195"/>
      <c r="Q89" s="195"/>
      <c r="R89" s="196"/>
    </row>
    <row r="90" spans="1:18" ht="12" customHeight="1" x14ac:dyDescent="0.2">
      <c r="A90" s="160"/>
      <c r="B90" s="197"/>
      <c r="C90" s="118"/>
      <c r="D90" s="195"/>
      <c r="E90" s="195"/>
      <c r="F90" s="195"/>
      <c r="G90" s="195"/>
      <c r="H90" s="195"/>
      <c r="I90" s="195"/>
      <c r="J90" s="195"/>
      <c r="K90" s="195"/>
      <c r="L90" s="195"/>
      <c r="M90" s="195"/>
      <c r="N90" s="195"/>
      <c r="O90" s="195"/>
      <c r="P90" s="195"/>
      <c r="Q90" s="195"/>
      <c r="R90" s="196"/>
    </row>
    <row r="91" spans="1:18" ht="11.45" customHeight="1" x14ac:dyDescent="0.2">
      <c r="A91" s="160"/>
      <c r="B91" s="197"/>
      <c r="C91" s="118"/>
      <c r="D91" s="195"/>
      <c r="E91" s="195"/>
      <c r="F91" s="195"/>
      <c r="G91" s="195"/>
      <c r="H91" s="195"/>
      <c r="I91" s="195"/>
      <c r="J91" s="195"/>
      <c r="K91" s="195"/>
      <c r="L91" s="195"/>
      <c r="M91" s="195"/>
      <c r="N91" s="195"/>
      <c r="O91" s="195"/>
      <c r="P91" s="195"/>
      <c r="Q91" s="195"/>
      <c r="R91" s="196"/>
    </row>
    <row r="92" spans="1:18" ht="15" customHeight="1" x14ac:dyDescent="0.2">
      <c r="A92" s="160"/>
      <c r="B92" s="197"/>
      <c r="C92" s="118"/>
      <c r="D92" s="195"/>
      <c r="E92" s="195"/>
      <c r="F92" s="195"/>
      <c r="G92" s="195"/>
      <c r="H92" s="195"/>
      <c r="I92" s="195"/>
      <c r="J92" s="195"/>
      <c r="K92" s="195"/>
      <c r="L92" s="195"/>
      <c r="M92" s="195"/>
      <c r="N92" s="195"/>
      <c r="O92" s="195"/>
      <c r="P92" s="195"/>
      <c r="Q92" s="195"/>
      <c r="R92" s="196"/>
    </row>
    <row r="93" spans="1:18" ht="7.9" customHeight="1" x14ac:dyDescent="0.2">
      <c r="A93" s="160" t="s">
        <v>61</v>
      </c>
      <c r="B93" s="197" t="s">
        <v>60</v>
      </c>
      <c r="C93" s="118"/>
      <c r="D93" s="195"/>
      <c r="E93" s="195"/>
      <c r="F93" s="195"/>
      <c r="G93" s="195"/>
      <c r="H93" s="195"/>
      <c r="I93" s="195"/>
      <c r="J93" s="195"/>
      <c r="K93" s="195"/>
      <c r="L93" s="195"/>
      <c r="M93" s="195"/>
      <c r="N93" s="195"/>
      <c r="O93" s="195"/>
      <c r="P93" s="195"/>
      <c r="Q93" s="195"/>
      <c r="R93" s="196"/>
    </row>
    <row r="94" spans="1:18" x14ac:dyDescent="0.2">
      <c r="A94" s="160"/>
      <c r="B94" s="197"/>
      <c r="C94" s="118"/>
      <c r="D94" s="195"/>
      <c r="E94" s="195"/>
      <c r="F94" s="195"/>
      <c r="G94" s="195"/>
      <c r="H94" s="195"/>
      <c r="I94" s="195"/>
      <c r="J94" s="195"/>
      <c r="K94" s="195"/>
      <c r="L94" s="195"/>
      <c r="M94" s="195"/>
      <c r="N94" s="195"/>
      <c r="O94" s="195"/>
      <c r="P94" s="195"/>
      <c r="Q94" s="195"/>
      <c r="R94" s="196"/>
    </row>
    <row r="95" spans="1:18" x14ac:dyDescent="0.2">
      <c r="A95" s="160"/>
      <c r="B95" s="197"/>
      <c r="C95" s="118"/>
      <c r="D95" s="195"/>
      <c r="E95" s="195"/>
      <c r="F95" s="195"/>
      <c r="G95" s="195"/>
      <c r="H95" s="195"/>
      <c r="I95" s="195"/>
      <c r="J95" s="195"/>
      <c r="K95" s="195"/>
      <c r="L95" s="195"/>
      <c r="M95" s="195"/>
      <c r="N95" s="195"/>
      <c r="O95" s="195"/>
      <c r="P95" s="195"/>
      <c r="Q95" s="195"/>
      <c r="R95" s="196"/>
    </row>
    <row r="96" spans="1:18" ht="3" hidden="1" customHeight="1" x14ac:dyDescent="0.2">
      <c r="A96" s="160"/>
      <c r="B96" s="197"/>
      <c r="C96" s="118"/>
      <c r="D96" s="195"/>
      <c r="E96" s="195"/>
      <c r="F96" s="195"/>
      <c r="G96" s="195"/>
      <c r="H96" s="195"/>
      <c r="I96" s="195"/>
      <c r="J96" s="195"/>
      <c r="K96" s="195"/>
      <c r="L96" s="195"/>
      <c r="M96" s="195"/>
      <c r="N96" s="195"/>
      <c r="O96" s="195"/>
      <c r="P96" s="195"/>
      <c r="Q96" s="195"/>
      <c r="R96" s="196"/>
    </row>
    <row r="97" spans="1:18" ht="33" customHeight="1" x14ac:dyDescent="0.2">
      <c r="A97" s="160"/>
      <c r="B97" s="197"/>
      <c r="C97" s="118"/>
      <c r="D97" s="195"/>
      <c r="E97" s="195"/>
      <c r="F97" s="195"/>
      <c r="G97" s="195"/>
      <c r="H97" s="195"/>
      <c r="I97" s="195"/>
      <c r="J97" s="195"/>
      <c r="K97" s="195"/>
      <c r="L97" s="195"/>
      <c r="M97" s="195"/>
      <c r="N97" s="195"/>
      <c r="O97" s="195"/>
      <c r="P97" s="195"/>
      <c r="Q97" s="195"/>
      <c r="R97" s="196"/>
    </row>
    <row r="98" spans="1:18" ht="13.15" hidden="1" customHeight="1" x14ac:dyDescent="0.2">
      <c r="A98" s="160"/>
      <c r="B98" s="197"/>
      <c r="C98" s="27"/>
      <c r="D98" s="56"/>
      <c r="E98" s="56"/>
      <c r="F98" s="56"/>
      <c r="G98" s="56"/>
      <c r="H98" s="55"/>
      <c r="I98" s="55"/>
      <c r="J98" s="55"/>
      <c r="K98" s="55"/>
      <c r="L98" s="55"/>
      <c r="M98" s="55"/>
      <c r="N98" s="55"/>
      <c r="O98" s="56"/>
      <c r="P98" s="56"/>
      <c r="Q98" s="56"/>
      <c r="R98" s="103"/>
    </row>
    <row r="99" spans="1:18" ht="13.15" hidden="1" customHeight="1" x14ac:dyDescent="0.2">
      <c r="A99" s="160"/>
      <c r="B99" s="197"/>
      <c r="C99" s="27"/>
      <c r="D99" s="56"/>
      <c r="E99" s="56"/>
      <c r="F99" s="56"/>
      <c r="G99" s="56"/>
      <c r="H99" s="55"/>
      <c r="I99" s="55"/>
      <c r="J99" s="55"/>
      <c r="K99" s="55"/>
      <c r="L99" s="55"/>
      <c r="M99" s="55"/>
      <c r="N99" s="55"/>
      <c r="O99" s="56"/>
      <c r="P99" s="56"/>
      <c r="Q99" s="56"/>
      <c r="R99" s="103"/>
    </row>
    <row r="100" spans="1:18" ht="13.15" hidden="1" customHeight="1" x14ac:dyDescent="0.2">
      <c r="A100" s="160"/>
      <c r="B100" s="197"/>
      <c r="C100" s="27"/>
      <c r="D100" s="56"/>
      <c r="E100" s="56"/>
      <c r="F100" s="56"/>
      <c r="G100" s="56"/>
      <c r="H100" s="55"/>
      <c r="I100" s="55"/>
      <c r="J100" s="55"/>
      <c r="K100" s="55"/>
      <c r="L100" s="55"/>
      <c r="M100" s="55"/>
      <c r="N100" s="55"/>
      <c r="O100" s="56"/>
      <c r="P100" s="56"/>
      <c r="Q100" s="56"/>
      <c r="R100" s="103"/>
    </row>
    <row r="101" spans="1:18" ht="13.15" hidden="1" customHeight="1" x14ac:dyDescent="0.2">
      <c r="A101" s="160"/>
      <c r="B101" s="197"/>
      <c r="C101" s="27"/>
      <c r="D101" s="56"/>
      <c r="E101" s="56"/>
      <c r="F101" s="56"/>
      <c r="G101" s="56"/>
      <c r="H101" s="55"/>
      <c r="I101" s="55"/>
      <c r="J101" s="55"/>
      <c r="K101" s="55"/>
      <c r="L101" s="55"/>
      <c r="M101" s="55"/>
      <c r="N101" s="55"/>
      <c r="O101" s="56"/>
      <c r="P101" s="56"/>
      <c r="Q101" s="56"/>
      <c r="R101" s="103"/>
    </row>
    <row r="102" spans="1:18" ht="13.15" hidden="1" customHeight="1" x14ac:dyDescent="0.2">
      <c r="A102" s="160"/>
      <c r="B102" s="197"/>
      <c r="C102" s="27"/>
      <c r="D102" s="56"/>
      <c r="E102" s="56"/>
      <c r="F102" s="56"/>
      <c r="G102" s="56"/>
      <c r="H102" s="55"/>
      <c r="I102" s="55"/>
      <c r="J102" s="55"/>
      <c r="K102" s="55"/>
      <c r="L102" s="55"/>
      <c r="M102" s="55"/>
      <c r="N102" s="55"/>
      <c r="O102" s="56"/>
      <c r="P102" s="56"/>
      <c r="Q102" s="56"/>
      <c r="R102" s="103"/>
    </row>
    <row r="103" spans="1:18" ht="3" hidden="1" customHeight="1" x14ac:dyDescent="0.2">
      <c r="A103" s="160"/>
      <c r="B103" s="197"/>
      <c r="C103" s="27"/>
      <c r="D103" s="56"/>
      <c r="E103" s="56"/>
      <c r="F103" s="56"/>
      <c r="G103" s="56"/>
      <c r="H103" s="55"/>
      <c r="I103" s="55"/>
      <c r="J103" s="55"/>
      <c r="K103" s="55"/>
      <c r="L103" s="55"/>
      <c r="M103" s="55"/>
      <c r="N103" s="55"/>
      <c r="O103" s="56"/>
      <c r="P103" s="56"/>
      <c r="Q103" s="56"/>
      <c r="R103" s="103"/>
    </row>
    <row r="104" spans="1:18" ht="24" customHeight="1" x14ac:dyDescent="0.2">
      <c r="A104" s="160" t="s">
        <v>64</v>
      </c>
      <c r="B104" s="100" t="s">
        <v>62</v>
      </c>
      <c r="C104" s="118"/>
      <c r="D104" s="195"/>
      <c r="E104" s="195"/>
      <c r="F104" s="195"/>
      <c r="G104" s="195"/>
      <c r="H104" s="195"/>
      <c r="I104" s="195"/>
      <c r="J104" s="195"/>
      <c r="K104" s="195"/>
      <c r="L104" s="195"/>
      <c r="M104" s="195"/>
      <c r="N104" s="195"/>
      <c r="O104" s="195"/>
      <c r="P104" s="195"/>
      <c r="Q104" s="195"/>
      <c r="R104" s="196"/>
    </row>
    <row r="105" spans="1:18" ht="63" x14ac:dyDescent="0.25">
      <c r="A105" s="160"/>
      <c r="B105" s="58" t="s">
        <v>63</v>
      </c>
      <c r="C105" s="118"/>
      <c r="D105" s="195"/>
      <c r="E105" s="195"/>
      <c r="F105" s="195"/>
      <c r="G105" s="195"/>
      <c r="H105" s="195"/>
      <c r="I105" s="195"/>
      <c r="J105" s="195"/>
      <c r="K105" s="195"/>
      <c r="L105" s="195"/>
      <c r="M105" s="195"/>
      <c r="N105" s="195"/>
      <c r="O105" s="195"/>
      <c r="P105" s="195"/>
      <c r="Q105" s="195"/>
      <c r="R105" s="196"/>
    </row>
    <row r="106" spans="1:18" ht="74.45" customHeight="1" x14ac:dyDescent="0.2">
      <c r="A106" s="160" t="s">
        <v>68</v>
      </c>
      <c r="B106" s="100" t="s">
        <v>65</v>
      </c>
      <c r="C106" s="118"/>
      <c r="D106" s="195"/>
      <c r="E106" s="195"/>
      <c r="F106" s="195"/>
      <c r="G106" s="195"/>
      <c r="H106" s="195"/>
      <c r="I106" s="195"/>
      <c r="J106" s="195"/>
      <c r="K106" s="195"/>
      <c r="L106" s="195"/>
      <c r="M106" s="195"/>
      <c r="N106" s="195"/>
      <c r="O106" s="195"/>
      <c r="P106" s="195"/>
      <c r="Q106" s="195"/>
      <c r="R106" s="196"/>
    </row>
    <row r="107" spans="1:18" ht="15.75" x14ac:dyDescent="0.25">
      <c r="A107" s="160"/>
      <c r="B107" s="58" t="s">
        <v>66</v>
      </c>
      <c r="C107" s="118"/>
      <c r="D107" s="195"/>
      <c r="E107" s="195"/>
      <c r="F107" s="195"/>
      <c r="G107" s="195"/>
      <c r="H107" s="195"/>
      <c r="I107" s="195"/>
      <c r="J107" s="195"/>
      <c r="K107" s="195"/>
      <c r="L107" s="195"/>
      <c r="M107" s="195"/>
      <c r="N107" s="195"/>
      <c r="O107" s="195"/>
      <c r="P107" s="195"/>
      <c r="Q107" s="195"/>
      <c r="R107" s="196"/>
    </row>
    <row r="108" spans="1:18" ht="47.25" x14ac:dyDescent="0.25">
      <c r="A108" s="160"/>
      <c r="B108" s="58" t="s">
        <v>67</v>
      </c>
      <c r="C108" s="118"/>
      <c r="D108" s="195"/>
      <c r="E108" s="195"/>
      <c r="F108" s="195"/>
      <c r="G108" s="195"/>
      <c r="H108" s="195"/>
      <c r="I108" s="195"/>
      <c r="J108" s="195"/>
      <c r="K108" s="195"/>
      <c r="L108" s="195"/>
      <c r="M108" s="195"/>
      <c r="N108" s="195"/>
      <c r="O108" s="195"/>
      <c r="P108" s="195"/>
      <c r="Q108" s="195"/>
      <c r="R108" s="196"/>
    </row>
    <row r="109" spans="1:18" ht="31.5" x14ac:dyDescent="0.2">
      <c r="A109" s="160" t="s">
        <v>71</v>
      </c>
      <c r="B109" s="100" t="s">
        <v>69</v>
      </c>
      <c r="C109" s="118"/>
      <c r="D109" s="195"/>
      <c r="E109" s="195"/>
      <c r="F109" s="195"/>
      <c r="G109" s="195"/>
      <c r="H109" s="195"/>
      <c r="I109" s="195"/>
      <c r="J109" s="195"/>
      <c r="K109" s="195"/>
      <c r="L109" s="195"/>
      <c r="M109" s="195"/>
      <c r="N109" s="195"/>
      <c r="O109" s="195"/>
      <c r="P109" s="195"/>
      <c r="Q109" s="195"/>
      <c r="R109" s="196"/>
    </row>
    <row r="110" spans="1:18" ht="78.75" x14ac:dyDescent="0.25">
      <c r="A110" s="160"/>
      <c r="B110" s="58" t="s">
        <v>70</v>
      </c>
      <c r="C110" s="118"/>
      <c r="D110" s="195"/>
      <c r="E110" s="195"/>
      <c r="F110" s="195"/>
      <c r="G110" s="195"/>
      <c r="H110" s="195"/>
      <c r="I110" s="195"/>
      <c r="J110" s="195"/>
      <c r="K110" s="195"/>
      <c r="L110" s="195"/>
      <c r="M110" s="195"/>
      <c r="N110" s="195"/>
      <c r="O110" s="195"/>
      <c r="P110" s="195"/>
      <c r="Q110" s="195"/>
      <c r="R110" s="196"/>
    </row>
    <row r="111" spans="1:18" ht="78.75" x14ac:dyDescent="0.25">
      <c r="A111" s="26" t="s">
        <v>73</v>
      </c>
      <c r="B111" s="58" t="s">
        <v>72</v>
      </c>
      <c r="C111" s="27"/>
      <c r="D111" s="56"/>
      <c r="E111" s="56"/>
      <c r="F111" s="56"/>
      <c r="G111" s="56"/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R111" s="103"/>
    </row>
    <row r="112" spans="1:18" ht="13.15" customHeight="1" x14ac:dyDescent="0.2">
      <c r="A112" s="160" t="s">
        <v>74</v>
      </c>
      <c r="B112" s="198" t="s">
        <v>99</v>
      </c>
      <c r="C112" s="118"/>
      <c r="D112" s="195">
        <f>'2018 оценка потребности'!D112:D114/'2018 оценка потребности'!E112:E114</f>
        <v>0.99590965676685039</v>
      </c>
      <c r="E112" s="195">
        <f>'2018 оценка потребности'!F112:F114/'2018 оценка потребности'!G112:G114</f>
        <v>0.37300121506682871</v>
      </c>
      <c r="F112" s="195">
        <f>'2018 оценка потребности'!H112:H114/'2018 оценка потребности'!I112:I114</f>
        <v>1.1417322834645669</v>
      </c>
      <c r="G112" s="195">
        <f>'2018 оценка потребности'!J112:J114/'2018 оценка потребности'!K112:K114</f>
        <v>3.8011097410604191</v>
      </c>
      <c r="H112" s="195"/>
      <c r="I112" s="195"/>
      <c r="J112" s="195"/>
      <c r="K112" s="195"/>
      <c r="L112" s="195"/>
      <c r="M112" s="195"/>
      <c r="N112" s="195">
        <f>'2018 оценка потребности'!V112:V114/'2018 оценка потребности'!W112:W114</f>
        <v>4</v>
      </c>
      <c r="O112" s="195">
        <f>'2018 оценка потребности'!X112:X114/'2018 оценка потребности'!Y112:Y114</f>
        <v>4</v>
      </c>
      <c r="P112" s="195"/>
      <c r="Q112" s="195"/>
      <c r="R112" s="196">
        <f>'2018 оценка потребности'!AB112:AB114/'2018 оценка потребности'!AC112:AC114</f>
        <v>4</v>
      </c>
    </row>
    <row r="113" spans="1:18" ht="13.15" customHeight="1" x14ac:dyDescent="0.2">
      <c r="A113" s="160"/>
      <c r="B113" s="198"/>
      <c r="C113" s="118"/>
      <c r="D113" s="195"/>
      <c r="E113" s="195"/>
      <c r="F113" s="195"/>
      <c r="G113" s="195"/>
      <c r="H113" s="195"/>
      <c r="I113" s="195"/>
      <c r="J113" s="195"/>
      <c r="K113" s="195"/>
      <c r="L113" s="195"/>
      <c r="M113" s="195"/>
      <c r="N113" s="195"/>
      <c r="O113" s="195"/>
      <c r="P113" s="195"/>
      <c r="Q113" s="195"/>
      <c r="R113" s="196"/>
    </row>
    <row r="114" spans="1:18" ht="39.75" customHeight="1" x14ac:dyDescent="0.2">
      <c r="A114" s="160"/>
      <c r="B114" s="198"/>
      <c r="C114" s="118"/>
      <c r="D114" s="195"/>
      <c r="E114" s="195"/>
      <c r="F114" s="195"/>
      <c r="G114" s="195"/>
      <c r="H114" s="195"/>
      <c r="I114" s="195"/>
      <c r="J114" s="195"/>
      <c r="K114" s="195"/>
      <c r="L114" s="195"/>
      <c r="M114" s="195"/>
      <c r="N114" s="195"/>
      <c r="O114" s="195"/>
      <c r="P114" s="195"/>
      <c r="Q114" s="195"/>
      <c r="R114" s="196"/>
    </row>
    <row r="115" spans="1:18" ht="55.15" customHeight="1" x14ac:dyDescent="0.2">
      <c r="A115" s="26" t="s">
        <v>0</v>
      </c>
      <c r="B115" s="49" t="s">
        <v>101</v>
      </c>
      <c r="C115" s="27"/>
      <c r="D115" s="27"/>
      <c r="E115" s="27"/>
      <c r="F115" s="27"/>
      <c r="G115" s="27"/>
      <c r="H115" s="28"/>
      <c r="I115" s="28"/>
      <c r="J115" s="30"/>
      <c r="K115" s="28"/>
      <c r="L115" s="28"/>
      <c r="M115" s="30"/>
      <c r="N115" s="28">
        <f>'2018 оценка потребности'!V115/'2018 оценка потребности'!W115</f>
        <v>110.43782805429863</v>
      </c>
      <c r="O115" s="28">
        <f>'2018 оценка потребности'!X115/'2018 оценка потребности'!Y115</f>
        <v>117.15656133381488</v>
      </c>
      <c r="P115" s="27"/>
      <c r="Q115" s="27"/>
      <c r="R115" s="104">
        <f>'2018 оценка потребности'!AB115/'2018 оценка потребности'!AC115</f>
        <v>128.87221746719638</v>
      </c>
    </row>
    <row r="116" spans="1:18" ht="30" x14ac:dyDescent="0.2">
      <c r="A116" s="26" t="s">
        <v>16</v>
      </c>
      <c r="B116" s="49" t="s">
        <v>100</v>
      </c>
      <c r="C116" s="27"/>
      <c r="D116" s="27"/>
      <c r="E116" s="27"/>
      <c r="F116" s="27"/>
      <c r="G116" s="27"/>
      <c r="H116" s="28"/>
      <c r="I116" s="28"/>
      <c r="J116" s="30"/>
      <c r="K116" s="28"/>
      <c r="L116" s="28"/>
      <c r="M116" s="30"/>
      <c r="N116" s="28">
        <f>'2018 оценка потребности'!V116/'2018 оценка потребности'!W116</f>
        <v>110.43782805429863</v>
      </c>
      <c r="O116" s="28">
        <f>'2018 оценка потребности'!X116/'2018 оценка потребности'!Y116</f>
        <v>117.61193893184166</v>
      </c>
      <c r="P116" s="27"/>
      <c r="Q116" s="27"/>
      <c r="R116" s="104">
        <f>'2018 оценка потребности'!AB116/'2018 оценка потребности'!AC116</f>
        <v>129.37313282502583</v>
      </c>
    </row>
    <row r="117" spans="1:18" ht="37.5" customHeight="1" x14ac:dyDescent="0.2">
      <c r="A117" s="26" t="s">
        <v>17</v>
      </c>
      <c r="B117" s="49" t="s">
        <v>102</v>
      </c>
      <c r="C117" s="27"/>
      <c r="D117" s="27"/>
      <c r="E117" s="27"/>
      <c r="F117" s="27"/>
      <c r="G117" s="27"/>
      <c r="H117" s="28"/>
      <c r="I117" s="28"/>
      <c r="J117" s="30"/>
      <c r="K117" s="28"/>
      <c r="L117" s="28"/>
      <c r="M117" s="30"/>
      <c r="N117" s="28">
        <f>'2018 оценка потребности'!V117/'2018 оценка потребности'!W117</f>
        <v>110.43782805429872</v>
      </c>
      <c r="O117" s="28">
        <f>'2018 оценка потребности'!X117/'2018 оценка потребности'!Y117</f>
        <v>102.68088536953252</v>
      </c>
      <c r="P117" s="27"/>
      <c r="Q117" s="27"/>
      <c r="R117" s="104">
        <f>'2018 оценка потребности'!AB117/'2018 оценка потребности'!AC117</f>
        <v>112.94897390648578</v>
      </c>
    </row>
    <row r="118" spans="1:18" ht="40.5" customHeight="1" x14ac:dyDescent="0.2">
      <c r="A118" s="26" t="s">
        <v>18</v>
      </c>
      <c r="B118" s="49" t="s">
        <v>103</v>
      </c>
      <c r="C118" s="27"/>
      <c r="D118" s="27"/>
      <c r="E118" s="27"/>
      <c r="F118" s="27"/>
      <c r="G118" s="27"/>
      <c r="H118" s="28"/>
      <c r="I118" s="28"/>
      <c r="J118" s="30"/>
      <c r="K118" s="28"/>
      <c r="L118" s="28"/>
      <c r="M118" s="30"/>
      <c r="N118" s="28">
        <f>'2018 оценка потребности'!V118/'2018 оценка потребности'!W118</f>
        <v>31.389830508474578</v>
      </c>
      <c r="O118" s="28">
        <f>'2018 оценка потребности'!X118/'2018 оценка потребности'!Y118</f>
        <v>34.528813559322039</v>
      </c>
      <c r="P118" s="27"/>
      <c r="Q118" s="27"/>
      <c r="R118" s="104">
        <f>'2018 оценка потребности'!AB118/'2018 оценка потребности'!AC118</f>
        <v>37.981694915254245</v>
      </c>
    </row>
    <row r="119" spans="1:18" ht="24.75" customHeight="1" x14ac:dyDescent="0.2">
      <c r="A119" s="26" t="s">
        <v>40</v>
      </c>
      <c r="B119" s="49" t="s">
        <v>104</v>
      </c>
      <c r="C119" s="27"/>
      <c r="D119" s="27"/>
      <c r="E119" s="27"/>
      <c r="F119" s="27"/>
      <c r="G119" s="27"/>
      <c r="H119" s="28"/>
      <c r="I119" s="28"/>
      <c r="J119" s="30"/>
      <c r="K119" s="28"/>
      <c r="L119" s="28"/>
      <c r="M119" s="30"/>
      <c r="N119" s="28">
        <f>'2018 оценка потребности'!V119/'2018 оценка потребности'!W119</f>
        <v>25.996233521657253</v>
      </c>
      <c r="O119" s="28">
        <f>'2018 оценка потребности'!X119/'2018 оценка потребности'!Y119</f>
        <v>28.595856873822978</v>
      </c>
      <c r="P119" s="27"/>
      <c r="Q119" s="27"/>
      <c r="R119" s="104">
        <f>'2018 оценка потребности'!AB119/'2018 оценка потребности'!AC119</f>
        <v>31.455442561205281</v>
      </c>
    </row>
    <row r="120" spans="1:18" ht="45" customHeight="1" x14ac:dyDescent="0.2">
      <c r="A120" s="26" t="s">
        <v>43</v>
      </c>
      <c r="B120" s="49" t="s">
        <v>105</v>
      </c>
      <c r="C120" s="27"/>
      <c r="D120" s="27"/>
      <c r="E120" s="27"/>
      <c r="F120" s="27"/>
      <c r="G120" s="27"/>
      <c r="H120" s="28"/>
      <c r="I120" s="28"/>
      <c r="J120" s="30"/>
      <c r="K120" s="28"/>
      <c r="L120" s="28"/>
      <c r="M120" s="30"/>
      <c r="N120" s="28">
        <f>'2018 оценка потребности'!V120/'2018 оценка потребности'!W120</f>
        <v>100.89588377723972</v>
      </c>
      <c r="O120" s="28">
        <f>'2018 оценка потребности'!X120/'2018 оценка потребности'!Y120</f>
        <v>110.98547215496369</v>
      </c>
      <c r="P120" s="27"/>
      <c r="Q120" s="27"/>
      <c r="R120" s="104">
        <f>'2018 оценка потребности'!AB120/'2018 оценка потребности'!AC120</f>
        <v>122.08401937046007</v>
      </c>
    </row>
    <row r="121" spans="1:18" ht="29.25" customHeight="1" x14ac:dyDescent="0.2">
      <c r="A121" s="26" t="s">
        <v>46</v>
      </c>
      <c r="B121" s="49" t="s">
        <v>106</v>
      </c>
      <c r="C121" s="27"/>
      <c r="D121" s="27"/>
      <c r="E121" s="27"/>
      <c r="F121" s="27"/>
      <c r="G121" s="27"/>
      <c r="H121" s="28"/>
      <c r="I121" s="28"/>
      <c r="J121" s="30"/>
      <c r="K121" s="28"/>
      <c r="L121" s="28"/>
      <c r="M121" s="30"/>
      <c r="N121" s="28">
        <f>'2018 оценка потребности'!V121/'2018 оценка потребности'!W121</f>
        <v>83.559322033898312</v>
      </c>
      <c r="O121" s="28">
        <f>'2018 оценка потребности'!X121/'2018 оценка потребности'!Y121</f>
        <v>91.915254237288153</v>
      </c>
      <c r="P121" s="27"/>
      <c r="Q121" s="27"/>
      <c r="R121" s="104">
        <f>'2018 оценка потребности'!AB121/'2018 оценка потребности'!AC121</f>
        <v>101.10677966101699</v>
      </c>
    </row>
    <row r="122" spans="1:18" ht="104.25" customHeight="1" x14ac:dyDescent="0.2">
      <c r="A122" s="26" t="s">
        <v>48</v>
      </c>
      <c r="B122" s="49" t="s">
        <v>92</v>
      </c>
      <c r="C122" s="27"/>
      <c r="D122" s="27"/>
      <c r="E122" s="27"/>
      <c r="F122" s="27"/>
      <c r="G122" s="27"/>
      <c r="H122" s="28"/>
      <c r="I122" s="28"/>
      <c r="J122" s="30"/>
      <c r="K122" s="28"/>
      <c r="L122" s="28"/>
      <c r="M122" s="30"/>
      <c r="N122" s="28">
        <f>'2018 оценка потребности'!V122/'2018 оценка потребности'!W122</f>
        <v>8</v>
      </c>
      <c r="O122" s="27">
        <f>'2018 оценка потребности'!X122/'2018 оценка потребности'!Y122</f>
        <v>8.8000000000000007</v>
      </c>
      <c r="P122" s="27"/>
      <c r="Q122" s="27"/>
      <c r="R122" s="65">
        <f>'2018 оценка потребности'!AB122/'2018 оценка потребности'!AC122</f>
        <v>8.8000000000000007</v>
      </c>
    </row>
    <row r="123" spans="1:18" ht="45" x14ac:dyDescent="0.2">
      <c r="A123" s="26" t="s">
        <v>52</v>
      </c>
      <c r="B123" s="49" t="s">
        <v>103</v>
      </c>
      <c r="C123" s="27"/>
      <c r="D123" s="27"/>
      <c r="E123" s="27"/>
      <c r="F123" s="27"/>
      <c r="G123" s="27"/>
      <c r="H123" s="28"/>
      <c r="I123" s="28"/>
      <c r="J123" s="30"/>
      <c r="K123" s="28"/>
      <c r="L123" s="28"/>
      <c r="M123" s="30"/>
      <c r="N123" s="57">
        <f>'2018 оценка потребности'!V123/'2018 оценка потребности'!W123</f>
        <v>36.621087314662276</v>
      </c>
      <c r="O123" s="52">
        <f>'2018 оценка потребности'!X123/'2018 оценка потребности'!Y123</f>
        <v>40.283828382838287</v>
      </c>
      <c r="P123" s="52"/>
      <c r="Q123" s="52"/>
      <c r="R123" s="105">
        <f>'2018 оценка потребности'!AB123/'2018 оценка потребности'!AC123</f>
        <v>44.311881188118811</v>
      </c>
    </row>
    <row r="124" spans="1:18" ht="18" customHeight="1" x14ac:dyDescent="0.2">
      <c r="A124" s="26" t="s">
        <v>54</v>
      </c>
      <c r="B124" s="49" t="s">
        <v>104</v>
      </c>
      <c r="C124" s="27"/>
      <c r="D124" s="27"/>
      <c r="E124" s="27"/>
      <c r="F124" s="27"/>
      <c r="G124" s="27"/>
      <c r="H124" s="28"/>
      <c r="I124" s="28"/>
      <c r="J124" s="30"/>
      <c r="K124" s="28"/>
      <c r="L124" s="28"/>
      <c r="M124" s="30"/>
      <c r="N124" s="57">
        <f>'2018 оценка потребности'!V124/'2018 оценка потребности'!W124</f>
        <v>100.87644151565074</v>
      </c>
      <c r="O124" s="52">
        <f>'2018 оценка потребности'!X124/'2018 оценка потребности'!Y124</f>
        <v>110.96369636963696</v>
      </c>
      <c r="P124" s="52"/>
      <c r="Q124" s="52"/>
      <c r="R124" s="105">
        <f>'2018 оценка потребности'!AB124/'2018 оценка потребности'!AC124</f>
        <v>122.06105610561056</v>
      </c>
    </row>
    <row r="125" spans="1:18" ht="45" x14ac:dyDescent="0.2">
      <c r="A125" s="26" t="s">
        <v>57</v>
      </c>
      <c r="B125" s="49" t="s">
        <v>105</v>
      </c>
      <c r="C125" s="27"/>
      <c r="D125" s="27"/>
      <c r="E125" s="27"/>
      <c r="F125" s="27"/>
      <c r="G125" s="27"/>
      <c r="H125" s="28"/>
      <c r="I125" s="28"/>
      <c r="J125" s="30"/>
      <c r="K125" s="28"/>
      <c r="L125" s="28"/>
      <c r="M125" s="30"/>
      <c r="N125" s="57">
        <f>'2018 оценка потребности'!V125/'2018 оценка потребности'!W125</f>
        <v>36.622196664749858</v>
      </c>
      <c r="O125" s="52">
        <f>'2018 оценка потребности'!X125/'2018 оценка потребности'!Y125</f>
        <v>40.283908045977014</v>
      </c>
      <c r="P125" s="52"/>
      <c r="Q125" s="52"/>
      <c r="R125" s="105">
        <f>'2018 оценка потребности'!AB125/'2018 оценка потребности'!AC125</f>
        <v>44.312643678160917</v>
      </c>
    </row>
    <row r="126" spans="1:18" ht="15" x14ac:dyDescent="0.2">
      <c r="A126" s="26" t="s">
        <v>59</v>
      </c>
      <c r="B126" s="49" t="s">
        <v>106</v>
      </c>
      <c r="C126" s="27"/>
      <c r="D126" s="27"/>
      <c r="E126" s="27"/>
      <c r="F126" s="27"/>
      <c r="G126" s="27"/>
      <c r="H126" s="28"/>
      <c r="I126" s="28"/>
      <c r="J126" s="30"/>
      <c r="K126" s="28"/>
      <c r="L126" s="28"/>
      <c r="M126" s="30"/>
      <c r="N126" s="57">
        <f>'2018 оценка потребности'!V126/'2018 оценка потребности'!W126</f>
        <v>100.87694077055779</v>
      </c>
      <c r="O126" s="52">
        <f>'2018 оценка потребности'!X126/'2018 оценка потребности'!Y126</f>
        <v>110.96436781609195</v>
      </c>
      <c r="P126" s="52"/>
      <c r="Q126" s="52"/>
      <c r="R126" s="105">
        <f>'2018 оценка потребности'!AB126/'2018 оценка потребности'!AC126</f>
        <v>122.06091954022989</v>
      </c>
    </row>
    <row r="127" spans="1:18" ht="25.5" x14ac:dyDescent="0.2">
      <c r="A127" s="26" t="s">
        <v>61</v>
      </c>
      <c r="B127" s="47" t="s">
        <v>107</v>
      </c>
      <c r="C127" s="27"/>
      <c r="D127" s="27"/>
      <c r="E127" s="27"/>
      <c r="F127" s="27"/>
      <c r="G127" s="27"/>
      <c r="H127" s="28"/>
      <c r="I127" s="28"/>
      <c r="J127" s="30"/>
      <c r="K127" s="28"/>
      <c r="L127" s="28"/>
      <c r="M127" s="30"/>
      <c r="N127" s="57">
        <f>'2018 оценка потребности'!V127/'2018 оценка потребности'!W127</f>
        <v>18.185299567634342</v>
      </c>
      <c r="O127" s="52">
        <f>'2018 оценка потребности'!X127/'2018 оценка потребности'!Y127</f>
        <v>19.639902971497879</v>
      </c>
      <c r="P127" s="52"/>
      <c r="Q127" s="52"/>
      <c r="R127" s="105">
        <f>'2018 оценка потребности'!AB127/'2018 оценка потребности'!AC127</f>
        <v>21.603893268647671</v>
      </c>
    </row>
    <row r="128" spans="1:18" ht="26.25" thickBot="1" x14ac:dyDescent="0.25">
      <c r="A128" s="23" t="s">
        <v>64</v>
      </c>
      <c r="B128" s="83" t="s">
        <v>108</v>
      </c>
      <c r="C128" s="78"/>
      <c r="D128" s="78"/>
      <c r="E128" s="78"/>
      <c r="F128" s="78"/>
      <c r="G128" s="78"/>
      <c r="H128" s="24"/>
      <c r="I128" s="24"/>
      <c r="J128" s="80"/>
      <c r="K128" s="24"/>
      <c r="L128" s="24"/>
      <c r="M128" s="80"/>
      <c r="N128" s="106">
        <f>'2018 оценка потребности'!V128/'2018 оценка потребности'!W128</f>
        <v>8.2380281690140844</v>
      </c>
      <c r="O128" s="107">
        <f>'2018 оценка потребности'!X128/'2018 оценка потребности'!Y128</f>
        <v>9.0618309859154937</v>
      </c>
      <c r="P128" s="107"/>
      <c r="Q128" s="107"/>
      <c r="R128" s="108">
        <f>'2018 оценка потребности'!AB128/'2018 оценка потребности'!AC128</f>
        <v>9.9680140845070433</v>
      </c>
    </row>
  </sheetData>
  <mergeCells count="321">
    <mergeCell ref="R3:R5"/>
    <mergeCell ref="P112:P114"/>
    <mergeCell ref="Q112:Q114"/>
    <mergeCell ref="R112:R114"/>
    <mergeCell ref="O112:O114"/>
    <mergeCell ref="L109:L110"/>
    <mergeCell ref="G112:G114"/>
    <mergeCell ref="H112:H114"/>
    <mergeCell ref="P109:P110"/>
    <mergeCell ref="Q109:Q110"/>
    <mergeCell ref="R109:R110"/>
    <mergeCell ref="Q104:Q105"/>
    <mergeCell ref="R104:R105"/>
    <mergeCell ref="L104:L105"/>
    <mergeCell ref="M104:M105"/>
    <mergeCell ref="N104:N105"/>
    <mergeCell ref="O93:O97"/>
    <mergeCell ref="P93:P97"/>
    <mergeCell ref="H93:H97"/>
    <mergeCell ref="I93:I97"/>
    <mergeCell ref="J93:J97"/>
    <mergeCell ref="P88:P92"/>
    <mergeCell ref="Q88:Q92"/>
    <mergeCell ref="R88:R92"/>
    <mergeCell ref="A112:A114"/>
    <mergeCell ref="B112:B114"/>
    <mergeCell ref="C112:C114"/>
    <mergeCell ref="D112:D114"/>
    <mergeCell ref="E112:E114"/>
    <mergeCell ref="L112:L114"/>
    <mergeCell ref="M112:M114"/>
    <mergeCell ref="N112:N114"/>
    <mergeCell ref="I112:I114"/>
    <mergeCell ref="J112:J114"/>
    <mergeCell ref="K112:K114"/>
    <mergeCell ref="F112:F114"/>
    <mergeCell ref="A109:A110"/>
    <mergeCell ref="C109:C110"/>
    <mergeCell ref="D109:D110"/>
    <mergeCell ref="E109:E110"/>
    <mergeCell ref="L106:L108"/>
    <mergeCell ref="M106:M108"/>
    <mergeCell ref="N106:N108"/>
    <mergeCell ref="N109:N110"/>
    <mergeCell ref="O109:O110"/>
    <mergeCell ref="I109:I110"/>
    <mergeCell ref="J109:J110"/>
    <mergeCell ref="K109:K110"/>
    <mergeCell ref="F109:F110"/>
    <mergeCell ref="G109:G110"/>
    <mergeCell ref="H109:H110"/>
    <mergeCell ref="M109:M110"/>
    <mergeCell ref="A106:A108"/>
    <mergeCell ref="C106:C108"/>
    <mergeCell ref="D106:D108"/>
    <mergeCell ref="E106:E108"/>
    <mergeCell ref="O106:O108"/>
    <mergeCell ref="I106:I108"/>
    <mergeCell ref="J106:J108"/>
    <mergeCell ref="K106:K108"/>
    <mergeCell ref="F106:F108"/>
    <mergeCell ref="G106:G108"/>
    <mergeCell ref="H106:H108"/>
    <mergeCell ref="P106:P108"/>
    <mergeCell ref="Q106:Q108"/>
    <mergeCell ref="R106:R108"/>
    <mergeCell ref="A104:A105"/>
    <mergeCell ref="C104:C105"/>
    <mergeCell ref="D104:D105"/>
    <mergeCell ref="E104:E105"/>
    <mergeCell ref="O104:O105"/>
    <mergeCell ref="I104:I105"/>
    <mergeCell ref="J104:J105"/>
    <mergeCell ref="K104:K105"/>
    <mergeCell ref="F104:F105"/>
    <mergeCell ref="G104:G105"/>
    <mergeCell ref="H104:H105"/>
    <mergeCell ref="P104:P105"/>
    <mergeCell ref="F93:F97"/>
    <mergeCell ref="G93:G97"/>
    <mergeCell ref="A93:A103"/>
    <mergeCell ref="B93:B103"/>
    <mergeCell ref="C93:C97"/>
    <mergeCell ref="D93:D97"/>
    <mergeCell ref="L88:L92"/>
    <mergeCell ref="Q93:Q97"/>
    <mergeCell ref="R93:R97"/>
    <mergeCell ref="K93:K97"/>
    <mergeCell ref="L93:L97"/>
    <mergeCell ref="M93:M97"/>
    <mergeCell ref="N93:N97"/>
    <mergeCell ref="A82:A92"/>
    <mergeCell ref="B82:B92"/>
    <mergeCell ref="C88:C92"/>
    <mergeCell ref="D88:D92"/>
    <mergeCell ref="E88:E92"/>
    <mergeCell ref="E93:E97"/>
    <mergeCell ref="P79:P81"/>
    <mergeCell ref="Q79:Q81"/>
    <mergeCell ref="R79:R81"/>
    <mergeCell ref="M79:M81"/>
    <mergeCell ref="N79:N81"/>
    <mergeCell ref="O79:O81"/>
    <mergeCell ref="G79:G81"/>
    <mergeCell ref="M88:M92"/>
    <mergeCell ref="N88:N92"/>
    <mergeCell ref="O88:O92"/>
    <mergeCell ref="I88:I92"/>
    <mergeCell ref="J88:J92"/>
    <mergeCell ref="K88:K92"/>
    <mergeCell ref="L79:L81"/>
    <mergeCell ref="I79:I81"/>
    <mergeCell ref="J79:J81"/>
    <mergeCell ref="K79:K81"/>
    <mergeCell ref="F79:F81"/>
    <mergeCell ref="F88:F92"/>
    <mergeCell ref="G88:G92"/>
    <mergeCell ref="H88:H92"/>
    <mergeCell ref="H79:H81"/>
    <mergeCell ref="A79:A81"/>
    <mergeCell ref="C79:C81"/>
    <mergeCell ref="D79:D81"/>
    <mergeCell ref="E79:E81"/>
    <mergeCell ref="R65:R67"/>
    <mergeCell ref="A68:A78"/>
    <mergeCell ref="B68:B78"/>
    <mergeCell ref="C68:C78"/>
    <mergeCell ref="D68:D78"/>
    <mergeCell ref="L65:L67"/>
    <mergeCell ref="P68:P78"/>
    <mergeCell ref="Q68:Q78"/>
    <mergeCell ref="R68:R78"/>
    <mergeCell ref="K68:K78"/>
    <mergeCell ref="L68:L78"/>
    <mergeCell ref="M68:M78"/>
    <mergeCell ref="N68:N78"/>
    <mergeCell ref="N65:N67"/>
    <mergeCell ref="O65:O67"/>
    <mergeCell ref="I65:I67"/>
    <mergeCell ref="J65:J67"/>
    <mergeCell ref="K65:K67"/>
    <mergeCell ref="F68:F78"/>
    <mergeCell ref="G68:G78"/>
    <mergeCell ref="P65:P67"/>
    <mergeCell ref="Q65:Q67"/>
    <mergeCell ref="A65:A67"/>
    <mergeCell ref="C65:C67"/>
    <mergeCell ref="D65:D67"/>
    <mergeCell ref="E65:E67"/>
    <mergeCell ref="L63:L64"/>
    <mergeCell ref="M63:M64"/>
    <mergeCell ref="I63:I64"/>
    <mergeCell ref="J63:J64"/>
    <mergeCell ref="K63:K64"/>
    <mergeCell ref="F63:F64"/>
    <mergeCell ref="F65:F67"/>
    <mergeCell ref="G65:G67"/>
    <mergeCell ref="H65:H67"/>
    <mergeCell ref="G63:G64"/>
    <mergeCell ref="H63:H64"/>
    <mergeCell ref="M65:M67"/>
    <mergeCell ref="O68:O78"/>
    <mergeCell ref="H68:H78"/>
    <mergeCell ref="I68:I78"/>
    <mergeCell ref="J68:J78"/>
    <mergeCell ref="E68:E78"/>
    <mergeCell ref="P61:P62"/>
    <mergeCell ref="Q61:Q62"/>
    <mergeCell ref="R61:R62"/>
    <mergeCell ref="A63:A64"/>
    <mergeCell ref="C63:C64"/>
    <mergeCell ref="D63:D64"/>
    <mergeCell ref="E63:E64"/>
    <mergeCell ref="L61:L62"/>
    <mergeCell ref="M61:M62"/>
    <mergeCell ref="N61:N62"/>
    <mergeCell ref="P63:P64"/>
    <mergeCell ref="Q63:Q64"/>
    <mergeCell ref="R63:R64"/>
    <mergeCell ref="N63:N64"/>
    <mergeCell ref="O63:O64"/>
    <mergeCell ref="A61:A62"/>
    <mergeCell ref="C61:C62"/>
    <mergeCell ref="D61:D62"/>
    <mergeCell ref="E61:E62"/>
    <mergeCell ref="L59:L60"/>
    <mergeCell ref="M59:M60"/>
    <mergeCell ref="N59:N60"/>
    <mergeCell ref="O61:O62"/>
    <mergeCell ref="I61:I62"/>
    <mergeCell ref="J61:J62"/>
    <mergeCell ref="K61:K62"/>
    <mergeCell ref="F61:F62"/>
    <mergeCell ref="G61:G62"/>
    <mergeCell ref="H61:H62"/>
    <mergeCell ref="P49:P58"/>
    <mergeCell ref="Q49:Q58"/>
    <mergeCell ref="R49:R58"/>
    <mergeCell ref="A59:A60"/>
    <mergeCell ref="C59:C60"/>
    <mergeCell ref="D59:D60"/>
    <mergeCell ref="E59:E60"/>
    <mergeCell ref="L49:L58"/>
    <mergeCell ref="M49:M58"/>
    <mergeCell ref="N49:N58"/>
    <mergeCell ref="O59:O60"/>
    <mergeCell ref="I59:I60"/>
    <mergeCell ref="J59:J60"/>
    <mergeCell ref="K59:K60"/>
    <mergeCell ref="F59:F60"/>
    <mergeCell ref="G59:G60"/>
    <mergeCell ref="H59:H60"/>
    <mergeCell ref="P59:P60"/>
    <mergeCell ref="Q59:Q60"/>
    <mergeCell ref="R59:R60"/>
    <mergeCell ref="A49:A58"/>
    <mergeCell ref="B49:B58"/>
    <mergeCell ref="C49:C58"/>
    <mergeCell ref="D49:D58"/>
    <mergeCell ref="E49:E58"/>
    <mergeCell ref="L44:L48"/>
    <mergeCell ref="M44:M48"/>
    <mergeCell ref="O49:O58"/>
    <mergeCell ref="I49:I58"/>
    <mergeCell ref="J49:J58"/>
    <mergeCell ref="K49:K58"/>
    <mergeCell ref="F49:F58"/>
    <mergeCell ref="G49:G58"/>
    <mergeCell ref="H49:H58"/>
    <mergeCell ref="Q42:Q43"/>
    <mergeCell ref="R42:R43"/>
    <mergeCell ref="A44:A48"/>
    <mergeCell ref="B44:B48"/>
    <mergeCell ref="C44:C48"/>
    <mergeCell ref="D44:D48"/>
    <mergeCell ref="E44:E48"/>
    <mergeCell ref="M42:M43"/>
    <mergeCell ref="N42:N43"/>
    <mergeCell ref="O42:O43"/>
    <mergeCell ref="N44:N48"/>
    <mergeCell ref="O44:O48"/>
    <mergeCell ref="I44:I48"/>
    <mergeCell ref="J44:J48"/>
    <mergeCell ref="K44:K48"/>
    <mergeCell ref="F44:F48"/>
    <mergeCell ref="G44:G48"/>
    <mergeCell ref="H44:H48"/>
    <mergeCell ref="P44:P48"/>
    <mergeCell ref="Q44:Q48"/>
    <mergeCell ref="R44:R48"/>
    <mergeCell ref="A42:A43"/>
    <mergeCell ref="C42:C43"/>
    <mergeCell ref="D42:D43"/>
    <mergeCell ref="E42:E43"/>
    <mergeCell ref="F42:F43"/>
    <mergeCell ref="M29:M41"/>
    <mergeCell ref="N29:N41"/>
    <mergeCell ref="O29:O41"/>
    <mergeCell ref="P42:P43"/>
    <mergeCell ref="J42:J43"/>
    <mergeCell ref="K42:K43"/>
    <mergeCell ref="L42:L43"/>
    <mergeCell ref="G42:G43"/>
    <mergeCell ref="H42:H43"/>
    <mergeCell ref="I42:I43"/>
    <mergeCell ref="R14:R17"/>
    <mergeCell ref="N14:N17"/>
    <mergeCell ref="O14:O17"/>
    <mergeCell ref="P14:P17"/>
    <mergeCell ref="A29:A41"/>
    <mergeCell ref="B29:B41"/>
    <mergeCell ref="C29:C41"/>
    <mergeCell ref="D29:D41"/>
    <mergeCell ref="E29:E41"/>
    <mergeCell ref="F29:F41"/>
    <mergeCell ref="P29:P41"/>
    <mergeCell ref="J29:J41"/>
    <mergeCell ref="K29:K41"/>
    <mergeCell ref="L29:L41"/>
    <mergeCell ref="G29:G41"/>
    <mergeCell ref="H29:H41"/>
    <mergeCell ref="I29:I41"/>
    <mergeCell ref="Q29:Q41"/>
    <mergeCell ref="R29:R41"/>
    <mergeCell ref="A14:A17"/>
    <mergeCell ref="B14:B28"/>
    <mergeCell ref="C14:C17"/>
    <mergeCell ref="D14:D17"/>
    <mergeCell ref="E14:E17"/>
    <mergeCell ref="F14:F17"/>
    <mergeCell ref="Q14:Q17"/>
    <mergeCell ref="J14:J17"/>
    <mergeCell ref="K14:K17"/>
    <mergeCell ref="L14:L17"/>
    <mergeCell ref="M14:M17"/>
    <mergeCell ref="G14:G17"/>
    <mergeCell ref="H14:H17"/>
    <mergeCell ref="I14:I17"/>
    <mergeCell ref="B7:Q7"/>
    <mergeCell ref="G4:G5"/>
    <mergeCell ref="H4:H5"/>
    <mergeCell ref="I4:I5"/>
    <mergeCell ref="J4:J5"/>
    <mergeCell ref="D4:D5"/>
    <mergeCell ref="E4:E5"/>
    <mergeCell ref="F4:F5"/>
    <mergeCell ref="A8:Q8"/>
    <mergeCell ref="K4:K5"/>
    <mergeCell ref="N3:N5"/>
    <mergeCell ref="O3:O5"/>
    <mergeCell ref="P3:Q3"/>
    <mergeCell ref="P4:Q4"/>
    <mergeCell ref="A1:N1"/>
    <mergeCell ref="A3:A5"/>
    <mergeCell ref="B3:B5"/>
    <mergeCell ref="C3:C5"/>
    <mergeCell ref="D3:E3"/>
    <mergeCell ref="F3:G3"/>
    <mergeCell ref="H3:I3"/>
    <mergeCell ref="J3:M3"/>
    <mergeCell ref="L4:M4"/>
  </mergeCells>
  <printOptions horizontalCentered="1"/>
  <pageMargins left="0.19685039370078741" right="0.19685039370078741" top="0.98425196850393704" bottom="0.39370078740157483" header="0.31496062992125984" footer="0.19685039370078741"/>
  <pageSetup paperSize="9" scale="72" fitToHeight="7" orientation="landscape" horizontalDpi="300" verticalDpi="300" r:id="rId1"/>
  <headerFooter alignWithMargins="0">
    <oddHeader>&amp;RПриложение 3</oddHead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4"/>
  <sheetViews>
    <sheetView workbookViewId="0">
      <pane ySplit="6" topLeftCell="A7" activePane="bottomLeft" state="frozen"/>
      <selection pane="bottomLeft" activeCell="B17" sqref="B17"/>
    </sheetView>
  </sheetViews>
  <sheetFormatPr defaultColWidth="9.28515625" defaultRowHeight="12.75" x14ac:dyDescent="0.2"/>
  <cols>
    <col min="1" max="1" width="5" style="3" customWidth="1"/>
    <col min="2" max="2" width="30.7109375" style="2" customWidth="1"/>
    <col min="3" max="3" width="10.28515625" style="9" bestFit="1" customWidth="1"/>
    <col min="4" max="4" width="9.28515625" style="10"/>
    <col min="5" max="5" width="10.28515625" style="9" bestFit="1" customWidth="1"/>
    <col min="6" max="6" width="9.28515625" style="10"/>
    <col min="7" max="7" width="10.28515625" style="9" bestFit="1" customWidth="1"/>
    <col min="8" max="8" width="9.28515625" style="10"/>
    <col min="9" max="9" width="10.28515625" style="9" bestFit="1" customWidth="1"/>
    <col min="10" max="10" width="9.28515625" style="10"/>
    <col min="11" max="11" width="10.28515625" style="9" bestFit="1" customWidth="1"/>
    <col min="12" max="12" width="9.28515625" style="10"/>
    <col min="13" max="13" width="10.28515625" style="9" bestFit="1" customWidth="1"/>
    <col min="14" max="14" width="9.28515625" style="10"/>
    <col min="15" max="15" width="10.28515625" style="1" bestFit="1" customWidth="1"/>
    <col min="16" max="16" width="9.28515625" style="1"/>
    <col min="17" max="17" width="10.28515625" style="1" bestFit="1" customWidth="1"/>
    <col min="18" max="18" width="9.28515625" style="1"/>
    <col min="19" max="16384" width="9.28515625" style="2"/>
  </cols>
  <sheetData>
    <row r="1" spans="1:18" ht="30" customHeight="1" x14ac:dyDescent="0.2">
      <c r="A1" s="202" t="s">
        <v>6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</row>
    <row r="2" spans="1:18" ht="13.5" thickBot="1" x14ac:dyDescent="0.25"/>
    <row r="3" spans="1:18" ht="12.75" customHeight="1" x14ac:dyDescent="0.2">
      <c r="A3" s="207" t="s">
        <v>11</v>
      </c>
      <c r="B3" s="204" t="s">
        <v>14</v>
      </c>
      <c r="C3" s="210" t="s">
        <v>1</v>
      </c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1"/>
    </row>
    <row r="4" spans="1:18" ht="12.75" customHeight="1" x14ac:dyDescent="0.2">
      <c r="A4" s="208"/>
      <c r="B4" s="205"/>
      <c r="C4" s="199" t="s">
        <v>19</v>
      </c>
      <c r="D4" s="199"/>
      <c r="E4" s="199"/>
      <c r="F4" s="199"/>
      <c r="G4" s="199" t="s">
        <v>20</v>
      </c>
      <c r="H4" s="199"/>
      <c r="I4" s="199"/>
      <c r="J4" s="199"/>
      <c r="K4" s="199" t="s">
        <v>21</v>
      </c>
      <c r="L4" s="199"/>
      <c r="M4" s="199"/>
      <c r="N4" s="199"/>
      <c r="O4" s="199" t="s">
        <v>22</v>
      </c>
      <c r="P4" s="199"/>
      <c r="Q4" s="199"/>
      <c r="R4" s="203"/>
    </row>
    <row r="5" spans="1:18" ht="12.75" customHeight="1" x14ac:dyDescent="0.2">
      <c r="A5" s="208"/>
      <c r="B5" s="205"/>
      <c r="C5" s="199" t="s">
        <v>7</v>
      </c>
      <c r="D5" s="199"/>
      <c r="E5" s="199" t="s">
        <v>23</v>
      </c>
      <c r="F5" s="199"/>
      <c r="G5" s="199" t="s">
        <v>7</v>
      </c>
      <c r="H5" s="199"/>
      <c r="I5" s="199" t="s">
        <v>23</v>
      </c>
      <c r="J5" s="199"/>
      <c r="K5" s="199" t="s">
        <v>7</v>
      </c>
      <c r="L5" s="199"/>
      <c r="M5" s="199" t="s">
        <v>23</v>
      </c>
      <c r="N5" s="199"/>
      <c r="O5" s="199" t="s">
        <v>7</v>
      </c>
      <c r="P5" s="199"/>
      <c r="Q5" s="199" t="s">
        <v>23</v>
      </c>
      <c r="R5" s="199"/>
    </row>
    <row r="6" spans="1:18" s="1" customFormat="1" ht="64.5" thickBot="1" x14ac:dyDescent="0.25">
      <c r="A6" s="209"/>
      <c r="B6" s="206"/>
      <c r="C6" s="17" t="s">
        <v>8</v>
      </c>
      <c r="D6" s="12" t="s">
        <v>9</v>
      </c>
      <c r="E6" s="17" t="s">
        <v>8</v>
      </c>
      <c r="F6" s="12" t="s">
        <v>9</v>
      </c>
      <c r="G6" s="17" t="s">
        <v>8</v>
      </c>
      <c r="H6" s="12" t="s">
        <v>9</v>
      </c>
      <c r="I6" s="17" t="s">
        <v>8</v>
      </c>
      <c r="J6" s="12" t="s">
        <v>9</v>
      </c>
      <c r="K6" s="17" t="s">
        <v>8</v>
      </c>
      <c r="L6" s="12" t="s">
        <v>9</v>
      </c>
      <c r="M6" s="17" t="s">
        <v>8</v>
      </c>
      <c r="N6" s="12" t="s">
        <v>9</v>
      </c>
      <c r="O6" s="17" t="s">
        <v>8</v>
      </c>
      <c r="P6" s="12" t="s">
        <v>9</v>
      </c>
      <c r="Q6" s="17" t="s">
        <v>8</v>
      </c>
      <c r="R6" s="13" t="s">
        <v>9</v>
      </c>
    </row>
    <row r="7" spans="1:18" s="10" customFormat="1" ht="13.5" thickBot="1" x14ac:dyDescent="0.25">
      <c r="A7" s="14" t="s">
        <v>0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  <c r="I7" s="15">
        <v>9</v>
      </c>
      <c r="J7" s="15">
        <v>10</v>
      </c>
      <c r="K7" s="15">
        <v>11</v>
      </c>
      <c r="L7" s="15">
        <v>12</v>
      </c>
      <c r="M7" s="15">
        <v>13</v>
      </c>
      <c r="N7" s="15">
        <v>14</v>
      </c>
      <c r="O7" s="15">
        <v>5</v>
      </c>
      <c r="P7" s="15">
        <v>16</v>
      </c>
      <c r="Q7" s="15">
        <v>17</v>
      </c>
      <c r="R7" s="16">
        <v>18</v>
      </c>
    </row>
    <row r="8" spans="1:18" ht="15" customHeight="1" x14ac:dyDescent="0.2">
      <c r="A8" s="215" t="s">
        <v>12</v>
      </c>
      <c r="B8" s="216"/>
      <c r="C8" s="216"/>
      <c r="D8" s="216"/>
      <c r="E8" s="216"/>
      <c r="F8" s="216"/>
      <c r="G8" s="216"/>
      <c r="H8" s="216"/>
      <c r="I8" s="216"/>
      <c r="J8" s="216"/>
      <c r="K8" s="216"/>
      <c r="L8" s="216"/>
      <c r="M8" s="216"/>
      <c r="N8" s="216"/>
      <c r="O8" s="216"/>
      <c r="P8" s="216"/>
      <c r="Q8" s="216"/>
      <c r="R8" s="217"/>
    </row>
    <row r="9" spans="1:18" ht="12.75" customHeight="1" x14ac:dyDescent="0.2">
      <c r="A9" s="212" t="s">
        <v>15</v>
      </c>
      <c r="B9" s="213"/>
      <c r="C9" s="213"/>
      <c r="D9" s="213"/>
      <c r="E9" s="213"/>
      <c r="F9" s="213"/>
      <c r="G9" s="213"/>
      <c r="H9" s="213"/>
      <c r="I9" s="213"/>
      <c r="J9" s="213"/>
      <c r="K9" s="213"/>
      <c r="L9" s="213"/>
      <c r="M9" s="213"/>
      <c r="N9" s="213"/>
      <c r="O9" s="213"/>
      <c r="P9" s="213"/>
      <c r="Q9" s="213"/>
      <c r="R9" s="214"/>
    </row>
    <row r="10" spans="1:18" ht="35.25" customHeight="1" x14ac:dyDescent="0.2">
      <c r="A10" s="6" t="s">
        <v>2</v>
      </c>
      <c r="B10" s="5" t="s">
        <v>24</v>
      </c>
      <c r="C10" s="18">
        <v>90138.932000000001</v>
      </c>
      <c r="D10" s="5">
        <v>1612</v>
      </c>
      <c r="E10" s="8">
        <v>90871</v>
      </c>
      <c r="F10" s="7">
        <f>D10</f>
        <v>1612</v>
      </c>
      <c r="G10" s="5">
        <v>111471.92</v>
      </c>
      <c r="H10" s="5">
        <v>1643</v>
      </c>
      <c r="I10" s="8">
        <v>111963</v>
      </c>
      <c r="J10" s="5">
        <v>1643</v>
      </c>
      <c r="K10" s="8">
        <v>132589.81099999999</v>
      </c>
      <c r="L10" s="7">
        <v>1656</v>
      </c>
      <c r="M10" s="8">
        <v>132771.9</v>
      </c>
      <c r="N10" s="7">
        <v>1656</v>
      </c>
      <c r="O10" s="8"/>
      <c r="P10" s="7">
        <v>1701</v>
      </c>
      <c r="Q10" s="8">
        <v>131294.05799999999</v>
      </c>
      <c r="R10" s="7">
        <v>1701</v>
      </c>
    </row>
    <row r="11" spans="1:18" ht="54" customHeight="1" x14ac:dyDescent="0.2">
      <c r="A11" s="6" t="s">
        <v>3</v>
      </c>
      <c r="B11" s="5" t="s">
        <v>25</v>
      </c>
      <c r="C11" s="18">
        <v>76678.845000000001</v>
      </c>
      <c r="D11" s="5">
        <v>5705</v>
      </c>
      <c r="E11" s="8">
        <v>79699.8</v>
      </c>
      <c r="F11" s="7">
        <f>D11</f>
        <v>5705</v>
      </c>
      <c r="G11" s="5">
        <v>93818.880000000005</v>
      </c>
      <c r="H11" s="5">
        <v>5349</v>
      </c>
      <c r="I11" s="8">
        <v>95011</v>
      </c>
      <c r="J11" s="5">
        <v>5349</v>
      </c>
      <c r="K11" s="8">
        <v>109712.22900000001</v>
      </c>
      <c r="L11" s="7">
        <v>5115</v>
      </c>
      <c r="M11" s="8">
        <v>109871.9</v>
      </c>
      <c r="N11" s="7">
        <v>5115</v>
      </c>
      <c r="O11" s="8"/>
      <c r="P11" s="7">
        <v>5088</v>
      </c>
      <c r="Q11" s="8">
        <v>94424</v>
      </c>
      <c r="R11" s="7">
        <v>5088</v>
      </c>
    </row>
    <row r="12" spans="1:18" ht="37.5" customHeight="1" x14ac:dyDescent="0.2">
      <c r="A12" s="6" t="s">
        <v>4</v>
      </c>
      <c r="B12" s="5" t="s">
        <v>26</v>
      </c>
      <c r="C12" s="5">
        <v>10771.423000000001</v>
      </c>
      <c r="D12" s="5">
        <v>2290</v>
      </c>
      <c r="E12" s="8">
        <v>11480</v>
      </c>
      <c r="F12" s="7">
        <f>D12</f>
        <v>2290</v>
      </c>
      <c r="G12" s="5">
        <v>13073.7</v>
      </c>
      <c r="H12" s="5">
        <v>2172</v>
      </c>
      <c r="I12" s="8">
        <v>13080</v>
      </c>
      <c r="J12" s="5">
        <v>2172</v>
      </c>
      <c r="K12" s="8">
        <v>14461.5</v>
      </c>
      <c r="L12" s="7">
        <v>2158</v>
      </c>
      <c r="M12" s="8">
        <v>14846.8</v>
      </c>
      <c r="N12" s="7">
        <v>2158</v>
      </c>
      <c r="O12" s="8"/>
      <c r="P12" s="7">
        <v>2238</v>
      </c>
      <c r="Q12" s="8">
        <v>15670</v>
      </c>
      <c r="R12" s="7">
        <v>2238</v>
      </c>
    </row>
    <row r="13" spans="1:18" ht="30.75" customHeight="1" x14ac:dyDescent="0.2">
      <c r="A13" s="6" t="s">
        <v>5</v>
      </c>
      <c r="B13" s="5" t="s">
        <v>27</v>
      </c>
      <c r="C13" s="5">
        <v>722.15499999999997</v>
      </c>
      <c r="D13" s="5">
        <v>3281</v>
      </c>
      <c r="E13" s="8">
        <v>775</v>
      </c>
      <c r="F13" s="7">
        <f>D13</f>
        <v>3281</v>
      </c>
      <c r="G13" s="5">
        <v>755.55</v>
      </c>
      <c r="H13" s="5">
        <v>2728</v>
      </c>
      <c r="I13" s="8">
        <v>795</v>
      </c>
      <c r="J13" s="5">
        <v>2728</v>
      </c>
      <c r="K13" s="8">
        <v>1101.326</v>
      </c>
      <c r="L13" s="7">
        <v>3787</v>
      </c>
      <c r="M13" s="8">
        <v>1166.604</v>
      </c>
      <c r="N13" s="7">
        <v>3787</v>
      </c>
      <c r="O13" s="8"/>
      <c r="P13" s="7"/>
      <c r="Q13" s="8">
        <v>730</v>
      </c>
      <c r="R13" s="7"/>
    </row>
    <row r="14" spans="1:18" s="4" customFormat="1" ht="18" customHeight="1" x14ac:dyDescent="0.2">
      <c r="A14" s="200" t="s">
        <v>13</v>
      </c>
      <c r="B14" s="201"/>
      <c r="C14" s="11">
        <f>SUM(C10:C13)</f>
        <v>178311.35500000001</v>
      </c>
      <c r="D14" s="11"/>
      <c r="E14" s="11">
        <f t="shared" ref="E14:Q14" si="0">SUM(E10:E13)</f>
        <v>182825.8</v>
      </c>
      <c r="F14" s="11"/>
      <c r="G14" s="11">
        <f t="shared" si="0"/>
        <v>219120.05</v>
      </c>
      <c r="H14" s="11"/>
      <c r="I14" s="11">
        <f t="shared" si="0"/>
        <v>220849</v>
      </c>
      <c r="J14" s="11"/>
      <c r="K14" s="11">
        <f t="shared" si="0"/>
        <v>257864.86599999998</v>
      </c>
      <c r="L14" s="11"/>
      <c r="M14" s="11">
        <f t="shared" si="0"/>
        <v>258657.20399999997</v>
      </c>
      <c r="N14" s="11"/>
      <c r="O14" s="11">
        <f t="shared" si="0"/>
        <v>0</v>
      </c>
      <c r="P14" s="11"/>
      <c r="Q14" s="11">
        <f t="shared" si="0"/>
        <v>242118.05799999999</v>
      </c>
      <c r="R14" s="11"/>
    </row>
  </sheetData>
  <mergeCells count="19">
    <mergeCell ref="A9:R9"/>
    <mergeCell ref="A8:R8"/>
    <mergeCell ref="C5:D5"/>
    <mergeCell ref="E5:F5"/>
    <mergeCell ref="G5:H5"/>
    <mergeCell ref="I5:J5"/>
    <mergeCell ref="A14:B14"/>
    <mergeCell ref="A1:R1"/>
    <mergeCell ref="O5:P5"/>
    <mergeCell ref="Q5:R5"/>
    <mergeCell ref="O4:R4"/>
    <mergeCell ref="C4:F4"/>
    <mergeCell ref="B3:B6"/>
    <mergeCell ref="A3:A6"/>
    <mergeCell ref="K5:L5"/>
    <mergeCell ref="M5:N5"/>
    <mergeCell ref="G4:J4"/>
    <mergeCell ref="C3:R3"/>
    <mergeCell ref="K4:N4"/>
  </mergeCells>
  <phoneticPr fontId="2" type="noConversion"/>
  <printOptions horizontalCentered="1"/>
  <pageMargins left="0.19685039370078741" right="0.19685039370078741" top="0.98425196850393704" bottom="0.39370078740157483" header="0.31496062992125984" footer="0.19685039370078741"/>
  <pageSetup paperSize="9" scale="77" fitToHeight="7" orientation="landscape" horizontalDpi="300" verticalDpi="300" r:id="rId1"/>
  <headerFooter alignWithMargins="0">
    <oddHeader>&amp;RПриложение 2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2018 оценка потребности</vt:lpstr>
      <vt:lpstr>2018оценочная стоимость муници</vt:lpstr>
      <vt:lpstr>Лист2</vt:lpstr>
      <vt:lpstr>'2018 оценка потребности'!Заголовки_для_печати</vt:lpstr>
      <vt:lpstr>'2018оценочная стоимость муници'!Заголовки_для_печати</vt:lpstr>
      <vt:lpstr>Лист2!Заголовки_для_печати</vt:lpstr>
      <vt:lpstr>Лист2!Область_печати</vt:lpstr>
    </vt:vector>
  </TitlesOfParts>
  <Company>Office User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XP GAME 2008</dc:creator>
  <cp:lastModifiedBy>Елена</cp:lastModifiedBy>
  <cp:lastPrinted>2018-01-22T08:05:54Z</cp:lastPrinted>
  <dcterms:created xsi:type="dcterms:W3CDTF">2009-11-05T12:46:24Z</dcterms:created>
  <dcterms:modified xsi:type="dcterms:W3CDTF">2018-01-22T23:06:30Z</dcterms:modified>
</cp:coreProperties>
</file>