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tabRatio="584" activeTab="0"/>
  </bookViews>
  <sheets>
    <sheet name="2023 оценка потребности" sheetId="1" r:id="rId1"/>
    <sheet name="2023оценочная стоимость муници" sheetId="2" r:id="rId2"/>
    <sheet name="Лист2" sheetId="3" r:id="rId3"/>
  </sheets>
  <definedNames>
    <definedName name="_xlnm.Print_Titles" localSheetId="0">'2023 оценка потребности'!$6:$6</definedName>
    <definedName name="_xlnm.Print_Titles" localSheetId="1">'2023оценочная стоимость муници'!$6:$6</definedName>
    <definedName name="_xlnm.Print_Titles" localSheetId="2">'Лист2'!$7:$7</definedName>
    <definedName name="_xlnm.Print_Area" localSheetId="2">'Лист2'!$A$1:$R$14</definedName>
  </definedNames>
  <calcPr fullCalcOnLoad="1"/>
</workbook>
</file>

<file path=xl/sharedStrings.xml><?xml version="1.0" encoding="utf-8"?>
<sst xmlns="http://schemas.openxmlformats.org/spreadsheetml/2006/main" count="139" uniqueCount="66">
  <si>
    <t>1</t>
  </si>
  <si>
    <t>Потребность и фактические объемы оказания услуг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</si>
  <si>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</si>
  <si>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</si>
  <si>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</si>
  <si>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</si>
  <si>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</si>
  <si>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</si>
  <si>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</si>
  <si>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</si>
  <si>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</si>
  <si>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</si>
  <si>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</si>
  <si>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</si>
  <si>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Наименование муниципальной услуги</t>
  </si>
  <si>
    <t>1. Образование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</si>
  <si>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</si>
  <si>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</si>
  <si>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</si>
  <si>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</si>
  <si>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</si>
  <si>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</si>
  <si>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</si>
  <si>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</si>
  <si>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</si>
  <si>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</si>
  <si>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потребность</t>
  </si>
  <si>
    <t>сады</t>
  </si>
  <si>
    <t>единица измерения для оценки объемов услуги в натуральном выражении</t>
  </si>
  <si>
    <t>факт</t>
  </si>
  <si>
    <t>5</t>
  </si>
  <si>
    <t xml:space="preserve"> оценка потребности  и фактические объемы предоставления муниципальных услуг на    плановый 2017 год </t>
  </si>
  <si>
    <t>Реализация дополнительных общеразвивающих программ (ЦРТДЮТ)</t>
  </si>
  <si>
    <t>Методическое обеспечение образовательной деятельности</t>
  </si>
  <si>
    <t>Реализацияосновных общеобразовательных программ основного общего образования</t>
  </si>
  <si>
    <t>Реализацияосновных общеобразовательных программ среднего общего  образования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</si>
  <si>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либо обучавшихся по неимеющей государственной аккредитации образовательной программе</t>
  </si>
  <si>
    <t>об,дурм</t>
  </si>
  <si>
    <t>Присмотр и уход( физические лица в возрасте до 3 лет)</t>
  </si>
  <si>
    <t>Присмотр и уход (физические лица после 3х лет )</t>
  </si>
  <si>
    <t>Реализация основных общеобразовательных программ начального общего образования</t>
  </si>
  <si>
    <t>Начальник Управления образования     О.М.Абдулин</t>
  </si>
  <si>
    <t>Оценочная стоимость муниципальной услуги на 1 потребителя в 2023году</t>
  </si>
  <si>
    <t>Реализация основных общеобразовательных программ дошкольного образования ( до 3 лет)</t>
  </si>
  <si>
    <t>Реализация основных общеобразовательных программ дошкольного образования (от 3  до 8 лет)</t>
  </si>
  <si>
    <t>2</t>
  </si>
  <si>
    <t>3</t>
  </si>
  <si>
    <t>6</t>
  </si>
  <si>
    <t>7</t>
  </si>
  <si>
    <t>8</t>
  </si>
  <si>
    <t>9</t>
  </si>
  <si>
    <t>10</t>
  </si>
  <si>
    <t>11</t>
  </si>
  <si>
    <t xml:space="preserve">Начальник Управления образования     </t>
  </si>
  <si>
    <t>О.М. Абдулин</t>
  </si>
  <si>
    <t xml:space="preserve">оценка потребности  и фактические объемы предоставления муниципальных услуг на    плановый 2024год </t>
  </si>
  <si>
    <t>Оценочная стоимость муниципальной услуги на 1 потребителя в 2024году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</si>
  <si>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2023 год и плановый период 2024-2025 гг.</t>
  </si>
  <si>
    <t xml:space="preserve"> оценка потребности  и фактические объемы предоставления муниципальных услуг в 2022 году </t>
  </si>
  <si>
    <t xml:space="preserve">оценка потребности  и фактические объемы предоставления муниципальных услуг в    2023 году </t>
  </si>
  <si>
    <t xml:space="preserve">оценка потребности  и фактические объемы предоставления муниципальных услуг на    плановый 2025год </t>
  </si>
  <si>
    <t xml:space="preserve">факт01.08.22 </t>
  </si>
  <si>
    <t xml:space="preserve"> Оценочная стоимость муниципальных услуг на 2023-2025гг.</t>
  </si>
  <si>
    <t>Стоимость муниципальной услуги на 1 потребителя в 2022году, тыс.руб.</t>
  </si>
  <si>
    <t>Оценочная стоимость муниципальной услуги на 1 потребителя в 2025году</t>
  </si>
  <si>
    <t>Организация  отдыха детей и молодежи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</si>
</sst>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00000"/>
    <numFmt numFmtId="180" formatCode="0.00000"/>
    <numFmt numFmtId="181" formatCode="0.0"/>
    <numFmt numFmtId="182" formatCode="0.0000000"/>
  </numFmts>
  <fonts count="4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44" fillId="0" borderId="0" xfId="0" applyNumberFormat="1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9" fontId="44" fillId="0" borderId="0" xfId="0" applyNumberFormat="1" applyFont="1" applyAlignment="1">
      <alignment horizontal="center" vertical="center" wrapText="1"/>
    </xf>
    <xf numFmtId="10" fontId="44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3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46" fillId="0" borderId="0" xfId="0" applyNumberFormat="1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2" fontId="45" fillId="0" borderId="23" xfId="0" applyNumberFormat="1" applyFont="1" applyBorder="1" applyAlignment="1">
      <alignment horizontal="center" vertical="center" wrapText="1"/>
    </xf>
    <xf numFmtId="2" fontId="45" fillId="0" borderId="17" xfId="0" applyNumberFormat="1" applyFont="1" applyBorder="1" applyAlignment="1">
      <alignment horizontal="center" vertical="center" wrapText="1"/>
    </xf>
    <xf numFmtId="2" fontId="45" fillId="0" borderId="29" xfId="0" applyNumberFormat="1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0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0.375" style="11" customWidth="1"/>
    <col min="5" max="5" width="9.125" style="11" customWidth="1"/>
    <col min="6" max="6" width="11.125" style="10" customWidth="1"/>
    <col min="7" max="7" width="10.00390625" style="11" customWidth="1"/>
    <col min="8" max="8" width="11.25390625" style="2" customWidth="1"/>
    <col min="9" max="9" width="10.25390625" style="2" customWidth="1"/>
    <col min="10" max="10" width="0" style="2" hidden="1" customWidth="1"/>
    <col min="11" max="11" width="10.375" style="2" hidden="1" customWidth="1"/>
    <col min="12" max="12" width="11.625" style="2" bestFit="1" customWidth="1"/>
    <col min="13" max="13" width="9.25390625" style="2" customWidth="1"/>
    <col min="14" max="14" width="13.125" style="2" bestFit="1" customWidth="1"/>
    <col min="15" max="15" width="10.875" style="2" customWidth="1"/>
    <col min="16" max="16" width="10.00390625" style="2" customWidth="1"/>
    <col min="17" max="17" width="9.875" style="2" customWidth="1"/>
    <col min="18" max="18" width="12.75390625" style="2" bestFit="1" customWidth="1"/>
    <col min="19" max="16384" width="9.25390625" style="2" customWidth="1"/>
  </cols>
  <sheetData>
    <row r="1" spans="1:15" ht="29.25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ht="13.5" thickBot="1"/>
    <row r="3" spans="1:15" ht="123.75" customHeight="1">
      <c r="A3" s="92" t="s">
        <v>11</v>
      </c>
      <c r="B3" s="95" t="s">
        <v>14</v>
      </c>
      <c r="C3" s="98" t="s">
        <v>28</v>
      </c>
      <c r="D3" s="73" t="s">
        <v>58</v>
      </c>
      <c r="E3" s="71"/>
      <c r="F3" s="71"/>
      <c r="G3" s="74"/>
      <c r="H3" s="70" t="s">
        <v>59</v>
      </c>
      <c r="I3" s="71"/>
      <c r="J3" s="72" t="s">
        <v>31</v>
      </c>
      <c r="K3" s="72"/>
      <c r="L3" s="72" t="s">
        <v>55</v>
      </c>
      <c r="M3" s="72"/>
      <c r="N3" s="72" t="s">
        <v>60</v>
      </c>
      <c r="O3" s="72"/>
    </row>
    <row r="4" spans="1:15" ht="34.5" customHeight="1">
      <c r="A4" s="93"/>
      <c r="B4" s="96"/>
      <c r="C4" s="99"/>
      <c r="D4" s="72" t="s">
        <v>26</v>
      </c>
      <c r="E4" s="72"/>
      <c r="F4" s="72" t="s">
        <v>61</v>
      </c>
      <c r="G4" s="72"/>
      <c r="H4" s="72" t="s">
        <v>26</v>
      </c>
      <c r="I4" s="72"/>
      <c r="J4" s="72" t="s">
        <v>26</v>
      </c>
      <c r="K4" s="72"/>
      <c r="L4" s="72" t="s">
        <v>26</v>
      </c>
      <c r="M4" s="72"/>
      <c r="N4" s="72" t="s">
        <v>26</v>
      </c>
      <c r="O4" s="72"/>
    </row>
    <row r="5" spans="1:15" ht="64.5" thickBot="1">
      <c r="A5" s="94"/>
      <c r="B5" s="97"/>
      <c r="C5" s="100"/>
      <c r="D5" s="18" t="s">
        <v>8</v>
      </c>
      <c r="E5" s="13" t="s">
        <v>9</v>
      </c>
      <c r="F5" s="18" t="s">
        <v>8</v>
      </c>
      <c r="G5" s="13" t="s">
        <v>9</v>
      </c>
      <c r="H5" s="18" t="s">
        <v>8</v>
      </c>
      <c r="I5" s="13" t="s">
        <v>9</v>
      </c>
      <c r="J5" s="18" t="s">
        <v>8</v>
      </c>
      <c r="K5" s="13" t="s">
        <v>9</v>
      </c>
      <c r="L5" s="47" t="s">
        <v>8</v>
      </c>
      <c r="M5" s="40" t="s">
        <v>9</v>
      </c>
      <c r="N5" s="47" t="s">
        <v>8</v>
      </c>
      <c r="O5" s="40" t="s">
        <v>9</v>
      </c>
    </row>
    <row r="6" spans="1:15" s="5" customFormat="1" ht="12.75">
      <c r="A6" s="23" t="s">
        <v>0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4">
        <v>7</v>
      </c>
      <c r="H6" s="22">
        <v>8</v>
      </c>
      <c r="I6" s="24">
        <v>9</v>
      </c>
      <c r="J6" s="22">
        <v>13</v>
      </c>
      <c r="K6" s="24">
        <v>14</v>
      </c>
      <c r="L6" s="48">
        <v>10</v>
      </c>
      <c r="M6" s="48">
        <v>11</v>
      </c>
      <c r="N6" s="48">
        <v>12</v>
      </c>
      <c r="O6" s="48">
        <v>13</v>
      </c>
    </row>
    <row r="7" spans="1:15" ht="13.5" customHeight="1" hidden="1">
      <c r="A7" s="56" t="s">
        <v>12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58"/>
      <c r="M7" s="58"/>
      <c r="N7" s="58"/>
      <c r="O7" s="59"/>
    </row>
    <row r="8" spans="1:15" ht="12.75" customHeight="1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57"/>
      <c r="M8" s="57"/>
      <c r="N8" s="57"/>
      <c r="O8" s="60"/>
    </row>
    <row r="9" spans="1:15" ht="33" customHeight="1">
      <c r="A9" s="7" t="s">
        <v>0</v>
      </c>
      <c r="B9" s="33" t="s">
        <v>32</v>
      </c>
      <c r="C9" s="33"/>
      <c r="D9" s="49">
        <v>10280</v>
      </c>
      <c r="E9" s="51">
        <v>705</v>
      </c>
      <c r="F9" s="137">
        <v>5194.42</v>
      </c>
      <c r="G9" s="50">
        <v>641</v>
      </c>
      <c r="H9" s="33">
        <v>10588.4</v>
      </c>
      <c r="I9" s="50">
        <v>705</v>
      </c>
      <c r="J9" s="33">
        <v>6500</v>
      </c>
      <c r="K9" s="33">
        <v>710</v>
      </c>
      <c r="L9" s="62">
        <f>H9*1.05</f>
        <v>11117.82</v>
      </c>
      <c r="M9" s="50">
        <v>705</v>
      </c>
      <c r="N9" s="62">
        <f>L9*1.03</f>
        <v>11451.3546</v>
      </c>
      <c r="O9" s="50">
        <v>705</v>
      </c>
    </row>
    <row r="10" spans="1:15" ht="32.25" customHeight="1">
      <c r="A10" s="26" t="s">
        <v>45</v>
      </c>
      <c r="B10" s="42" t="s">
        <v>33</v>
      </c>
      <c r="C10" s="33"/>
      <c r="D10" s="49">
        <v>5485.4</v>
      </c>
      <c r="E10" s="51">
        <v>54</v>
      </c>
      <c r="F10" s="137">
        <v>2271.56</v>
      </c>
      <c r="G10" s="50">
        <v>54</v>
      </c>
      <c r="H10" s="33">
        <v>5649.96</v>
      </c>
      <c r="I10" s="21">
        <v>54</v>
      </c>
      <c r="J10" s="20">
        <v>3146</v>
      </c>
      <c r="K10" s="21">
        <v>59</v>
      </c>
      <c r="L10" s="62">
        <f aca="true" t="shared" si="0" ref="L10:L21">H10*1.05</f>
        <v>5932.4580000000005</v>
      </c>
      <c r="M10" s="21">
        <v>54</v>
      </c>
      <c r="N10" s="62">
        <f aca="true" t="shared" si="1" ref="N10:N21">L10*1.03</f>
        <v>6110.431740000001</v>
      </c>
      <c r="O10" s="21">
        <v>54</v>
      </c>
    </row>
    <row r="11" spans="1:15" ht="6" customHeight="1">
      <c r="A11" s="86" t="s">
        <v>46</v>
      </c>
      <c r="B11" s="68" t="s">
        <v>65</v>
      </c>
      <c r="C11" s="87"/>
      <c r="D11" s="78">
        <v>3000</v>
      </c>
      <c r="E11" s="78">
        <v>1135</v>
      </c>
      <c r="F11" s="78">
        <v>1344.12</v>
      </c>
      <c r="G11" s="85">
        <v>607</v>
      </c>
      <c r="H11" s="130">
        <v>3000</v>
      </c>
      <c r="I11" s="131">
        <v>900</v>
      </c>
      <c r="J11" s="81">
        <v>4000</v>
      </c>
      <c r="K11" s="82">
        <v>1000</v>
      </c>
      <c r="L11" s="75">
        <f t="shared" si="0"/>
        <v>3150</v>
      </c>
      <c r="M11" s="82">
        <v>900</v>
      </c>
      <c r="N11" s="75">
        <f t="shared" si="1"/>
        <v>3244.5</v>
      </c>
      <c r="O11" s="82">
        <v>900</v>
      </c>
    </row>
    <row r="12" spans="1:15" ht="9.75" customHeight="1">
      <c r="A12" s="86"/>
      <c r="B12" s="68"/>
      <c r="C12" s="88"/>
      <c r="D12" s="79"/>
      <c r="E12" s="79"/>
      <c r="F12" s="79"/>
      <c r="G12" s="85"/>
      <c r="H12" s="132"/>
      <c r="I12" s="133"/>
      <c r="J12" s="81"/>
      <c r="K12" s="83"/>
      <c r="L12" s="76"/>
      <c r="M12" s="129"/>
      <c r="N12" s="76"/>
      <c r="O12" s="129"/>
    </row>
    <row r="13" spans="1:18" ht="12.75" customHeight="1">
      <c r="A13" s="86"/>
      <c r="B13" s="69"/>
      <c r="C13" s="89"/>
      <c r="D13" s="80"/>
      <c r="E13" s="80"/>
      <c r="F13" s="80"/>
      <c r="G13" s="85"/>
      <c r="H13" s="134"/>
      <c r="I13" s="135"/>
      <c r="J13" s="81"/>
      <c r="K13" s="84"/>
      <c r="L13" s="77"/>
      <c r="M13" s="84"/>
      <c r="N13" s="77"/>
      <c r="O13" s="84"/>
      <c r="R13" s="2">
        <v>517832.26</v>
      </c>
    </row>
    <row r="14" spans="1:18" ht="47.25" customHeight="1">
      <c r="A14" s="32" t="s">
        <v>16</v>
      </c>
      <c r="B14" s="31" t="s">
        <v>40</v>
      </c>
      <c r="C14" s="33"/>
      <c r="D14" s="61">
        <v>367520</v>
      </c>
      <c r="E14" s="63">
        <v>2389</v>
      </c>
      <c r="F14" s="61">
        <v>217626.3</v>
      </c>
      <c r="G14" s="61">
        <v>2375</v>
      </c>
      <c r="H14" s="33">
        <v>378545.6</v>
      </c>
      <c r="I14" s="21">
        <f>E14</f>
        <v>2389</v>
      </c>
      <c r="J14" s="43">
        <v>274490.3</v>
      </c>
      <c r="K14" s="21">
        <v>2540</v>
      </c>
      <c r="L14" s="62">
        <f t="shared" si="0"/>
        <v>397472.88</v>
      </c>
      <c r="M14" s="21">
        <v>2487</v>
      </c>
      <c r="N14" s="62">
        <f t="shared" si="1"/>
        <v>409397.0664</v>
      </c>
      <c r="O14" s="21">
        <v>2487</v>
      </c>
      <c r="P14" s="5">
        <f>E14+E15+E16</f>
        <v>5684</v>
      </c>
      <c r="Q14" s="136">
        <f>E14/P14%</f>
        <v>42.03026038001407</v>
      </c>
      <c r="R14" s="2">
        <f>R13*Q14%</f>
        <v>217646.24720971147</v>
      </c>
    </row>
    <row r="15" spans="1:18" ht="43.5" customHeight="1">
      <c r="A15" s="32" t="s">
        <v>30</v>
      </c>
      <c r="B15" s="31" t="s">
        <v>34</v>
      </c>
      <c r="C15" s="33"/>
      <c r="D15" s="50">
        <v>495321</v>
      </c>
      <c r="E15" s="51">
        <v>2931</v>
      </c>
      <c r="F15" s="137">
        <v>267044.26</v>
      </c>
      <c r="G15" s="50">
        <v>2937</v>
      </c>
      <c r="H15" s="33">
        <v>510180.63</v>
      </c>
      <c r="I15" s="21">
        <v>2801</v>
      </c>
      <c r="J15" s="21">
        <f>D15</f>
        <v>495321</v>
      </c>
      <c r="K15" s="21">
        <v>2772</v>
      </c>
      <c r="L15" s="62">
        <f t="shared" si="0"/>
        <v>535689.6615</v>
      </c>
      <c r="M15" s="21">
        <v>2801</v>
      </c>
      <c r="N15" s="62">
        <f t="shared" si="1"/>
        <v>551760.3513450001</v>
      </c>
      <c r="O15" s="21">
        <v>2801</v>
      </c>
      <c r="Q15" s="136">
        <f>E15/P14%</f>
        <v>51.565798733286414</v>
      </c>
      <c r="R15" s="2">
        <f>R13*Q15%</f>
        <v>267024.3409676284</v>
      </c>
    </row>
    <row r="16" spans="1:18" ht="44.25" customHeight="1">
      <c r="A16" s="32" t="s">
        <v>47</v>
      </c>
      <c r="B16" s="31" t="s">
        <v>35</v>
      </c>
      <c r="C16" s="33"/>
      <c r="D16" s="50">
        <v>59250.4</v>
      </c>
      <c r="E16" s="51">
        <v>364</v>
      </c>
      <c r="F16" s="49">
        <v>33161.7</v>
      </c>
      <c r="G16" s="50">
        <v>318</v>
      </c>
      <c r="H16" s="33">
        <v>61027.93</v>
      </c>
      <c r="I16" s="21">
        <v>416</v>
      </c>
      <c r="J16" s="21">
        <f>D16</f>
        <v>59250.4</v>
      </c>
      <c r="K16" s="21">
        <v>373</v>
      </c>
      <c r="L16" s="62">
        <f t="shared" si="0"/>
        <v>64079.3265</v>
      </c>
      <c r="M16" s="21">
        <v>400</v>
      </c>
      <c r="N16" s="62">
        <f t="shared" si="1"/>
        <v>66001.70629500001</v>
      </c>
      <c r="O16" s="21">
        <v>400</v>
      </c>
      <c r="Q16" s="136">
        <f>E16/P14%</f>
        <v>6.403940886699507</v>
      </c>
      <c r="R16" s="2">
        <f>R13*Q16%</f>
        <v>33161.67182266009</v>
      </c>
    </row>
    <row r="17" spans="1:15" ht="116.25" customHeight="1">
      <c r="A17" s="32" t="s">
        <v>48</v>
      </c>
      <c r="B17" s="31" t="s">
        <v>36</v>
      </c>
      <c r="C17" s="33"/>
      <c r="D17" s="61">
        <v>40</v>
      </c>
      <c r="E17" s="39">
        <v>3</v>
      </c>
      <c r="F17" s="33"/>
      <c r="G17" s="33">
        <v>3</v>
      </c>
      <c r="H17" s="33">
        <v>40</v>
      </c>
      <c r="I17" s="33">
        <v>3</v>
      </c>
      <c r="J17" s="43">
        <v>8</v>
      </c>
      <c r="K17" s="33">
        <v>1</v>
      </c>
      <c r="L17" s="62">
        <f t="shared" si="0"/>
        <v>42</v>
      </c>
      <c r="M17" s="33">
        <v>3</v>
      </c>
      <c r="N17" s="62">
        <f t="shared" si="1"/>
        <v>43.26</v>
      </c>
      <c r="O17" s="33">
        <v>2</v>
      </c>
    </row>
    <row r="18" spans="1:15" ht="38.25" customHeight="1">
      <c r="A18" s="32" t="s">
        <v>49</v>
      </c>
      <c r="B18" s="31" t="s">
        <v>38</v>
      </c>
      <c r="C18" s="33"/>
      <c r="D18" s="49">
        <v>80892</v>
      </c>
      <c r="E18" s="51">
        <v>495</v>
      </c>
      <c r="F18" s="49">
        <v>29419.43</v>
      </c>
      <c r="G18" s="50">
        <v>464</v>
      </c>
      <c r="H18" s="21">
        <v>83319</v>
      </c>
      <c r="I18" s="28">
        <v>501</v>
      </c>
      <c r="J18" s="41"/>
      <c r="K18" s="33"/>
      <c r="L18" s="62">
        <f t="shared" si="0"/>
        <v>87484.95</v>
      </c>
      <c r="M18" s="21">
        <v>501</v>
      </c>
      <c r="N18" s="62">
        <f t="shared" si="1"/>
        <v>90109.4985</v>
      </c>
      <c r="O18" s="21">
        <v>501</v>
      </c>
    </row>
    <row r="19" spans="1:15" ht="33" customHeight="1">
      <c r="A19" s="32" t="s">
        <v>50</v>
      </c>
      <c r="B19" s="31" t="s">
        <v>39</v>
      </c>
      <c r="C19" s="33"/>
      <c r="D19" s="49">
        <v>228039.8</v>
      </c>
      <c r="E19" s="51">
        <v>1607</v>
      </c>
      <c r="F19" s="49">
        <v>171508.83</v>
      </c>
      <c r="G19" s="50">
        <v>1583</v>
      </c>
      <c r="H19" s="21">
        <v>234881</v>
      </c>
      <c r="I19" s="28">
        <v>1670</v>
      </c>
      <c r="J19" s="41">
        <f>D19</f>
        <v>228039.8</v>
      </c>
      <c r="K19" s="33">
        <v>2218</v>
      </c>
      <c r="L19" s="62">
        <f t="shared" si="0"/>
        <v>246625.05000000002</v>
      </c>
      <c r="M19" s="21">
        <v>1670</v>
      </c>
      <c r="N19" s="62">
        <f t="shared" si="1"/>
        <v>254023.80150000003</v>
      </c>
      <c r="O19" s="21">
        <v>1670</v>
      </c>
    </row>
    <row r="20" spans="1:17" ht="36" customHeight="1">
      <c r="A20" s="32" t="s">
        <v>51</v>
      </c>
      <c r="B20" s="33" t="s">
        <v>43</v>
      </c>
      <c r="C20" s="33"/>
      <c r="D20" s="49">
        <v>29263.8</v>
      </c>
      <c r="E20" s="51">
        <v>495</v>
      </c>
      <c r="F20" s="49">
        <v>13983</v>
      </c>
      <c r="G20" s="50">
        <v>464</v>
      </c>
      <c r="H20" s="21">
        <v>23420.17</v>
      </c>
      <c r="I20" s="28">
        <v>501</v>
      </c>
      <c r="J20" s="41"/>
      <c r="K20" s="33"/>
      <c r="L20" s="62">
        <f t="shared" si="0"/>
        <v>24591.178499999998</v>
      </c>
      <c r="M20" s="21">
        <v>501</v>
      </c>
      <c r="N20" s="62">
        <f t="shared" si="1"/>
        <v>25328.913855</v>
      </c>
      <c r="O20" s="21">
        <v>501</v>
      </c>
      <c r="P20" s="5">
        <f>E20+E21</f>
        <v>2102</v>
      </c>
      <c r="Q20" s="2">
        <f>E20/P20%</f>
        <v>23.549000951474785</v>
      </c>
    </row>
    <row r="21" spans="1:15" ht="37.5" customHeight="1">
      <c r="A21" s="32" t="s">
        <v>52</v>
      </c>
      <c r="B21" s="33" t="s">
        <v>44</v>
      </c>
      <c r="C21" s="33"/>
      <c r="D21" s="49">
        <v>88168</v>
      </c>
      <c r="E21" s="51">
        <v>1607</v>
      </c>
      <c r="F21" s="49">
        <v>46816.5</v>
      </c>
      <c r="G21" s="50">
        <v>1583</v>
      </c>
      <c r="H21" s="21">
        <v>70260.51</v>
      </c>
      <c r="I21" s="28">
        <v>1670</v>
      </c>
      <c r="J21" s="41"/>
      <c r="K21" s="33"/>
      <c r="L21" s="62">
        <f t="shared" si="0"/>
        <v>73773.5355</v>
      </c>
      <c r="M21" s="21">
        <v>1670</v>
      </c>
      <c r="N21" s="62">
        <f t="shared" si="1"/>
        <v>75986.741565</v>
      </c>
      <c r="O21" s="21">
        <v>1670</v>
      </c>
    </row>
    <row r="22" spans="2:15" ht="12.75">
      <c r="B22" s="44"/>
      <c r="C22" s="44"/>
      <c r="D22" s="45"/>
      <c r="E22" s="45"/>
      <c r="F22" s="46"/>
      <c r="G22" s="45"/>
      <c r="H22" s="44"/>
      <c r="I22" s="44"/>
      <c r="J22" s="44"/>
      <c r="K22" s="44"/>
      <c r="L22" s="44"/>
      <c r="M22" s="44"/>
      <c r="N22" s="44"/>
      <c r="O22" s="44"/>
    </row>
    <row r="23" spans="2:15" ht="21" customHeight="1">
      <c r="B23" s="52" t="s">
        <v>53</v>
      </c>
      <c r="C23" s="52"/>
      <c r="D23" s="53"/>
      <c r="E23" s="53"/>
      <c r="F23" s="54"/>
      <c r="G23" s="53"/>
      <c r="H23" s="55"/>
      <c r="I23" s="55"/>
      <c r="J23" s="55"/>
      <c r="K23" s="55"/>
      <c r="L23" s="55"/>
      <c r="M23" s="91" t="s">
        <v>54</v>
      </c>
      <c r="N23" s="91"/>
      <c r="O23" s="91"/>
    </row>
    <row r="24" spans="4:13" ht="12.75">
      <c r="D24" s="35"/>
      <c r="E24" s="35"/>
      <c r="F24" s="34"/>
      <c r="G24" s="37">
        <f>E14/5645*100%</f>
        <v>0.42320637732506644</v>
      </c>
      <c r="H24" s="36"/>
      <c r="I24" s="38">
        <f>I14/5685*100%</f>
        <v>0.4202286719437115</v>
      </c>
      <c r="J24" s="36"/>
      <c r="K24" s="36"/>
      <c r="L24" s="36">
        <v>609400.6</v>
      </c>
      <c r="M24" s="36"/>
    </row>
    <row r="25" spans="4:13" ht="12.75">
      <c r="D25" s="35"/>
      <c r="E25" s="35"/>
      <c r="F25" s="34"/>
      <c r="G25" s="37">
        <f>E15/5645*100%</f>
        <v>0.5192205491585474</v>
      </c>
      <c r="H25" s="36"/>
      <c r="I25" s="38">
        <f>I15/5685*100%</f>
        <v>0.4927000879507476</v>
      </c>
      <c r="J25" s="36"/>
      <c r="K25" s="36"/>
      <c r="L25" s="36"/>
      <c r="M25" s="36"/>
    </row>
    <row r="26" spans="4:13" ht="12.75">
      <c r="D26" s="35"/>
      <c r="E26" s="35"/>
      <c r="F26" s="34"/>
      <c r="G26" s="37">
        <f>100%-G24-G25</f>
        <v>0.057573073516386075</v>
      </c>
      <c r="H26" s="36"/>
      <c r="I26" s="38">
        <f>I16/5685*100%</f>
        <v>0.0731750219876869</v>
      </c>
      <c r="J26" s="36"/>
      <c r="K26" s="36"/>
      <c r="L26" s="36"/>
      <c r="M26" s="36"/>
    </row>
    <row r="27" spans="4:13" ht="12.75">
      <c r="D27" s="35"/>
      <c r="E27" s="35"/>
      <c r="F27" s="34"/>
      <c r="G27" s="35"/>
      <c r="H27" s="36"/>
      <c r="I27" s="36"/>
      <c r="J27" s="36"/>
      <c r="K27" s="36"/>
      <c r="L27" s="36"/>
      <c r="M27" s="36"/>
    </row>
    <row r="28" spans="4:13" ht="12.75">
      <c r="D28" s="35"/>
      <c r="E28" s="35"/>
      <c r="F28" s="34"/>
      <c r="G28" s="35"/>
      <c r="H28" s="36"/>
      <c r="I28" s="36"/>
      <c r="J28" s="36"/>
      <c r="K28" s="36"/>
      <c r="L28" s="36"/>
      <c r="M28" s="36"/>
    </row>
    <row r="29" spans="4:13" ht="12.75">
      <c r="D29" s="35"/>
      <c r="E29" s="35"/>
      <c r="F29" s="34"/>
      <c r="G29" s="35"/>
      <c r="H29" s="36"/>
      <c r="I29" s="36"/>
      <c r="J29" s="36"/>
      <c r="K29" s="36"/>
      <c r="L29" s="36"/>
      <c r="M29" s="36"/>
    </row>
    <row r="30" spans="4:13" ht="12.75">
      <c r="D30" s="35"/>
      <c r="E30" s="35"/>
      <c r="F30" s="34"/>
      <c r="G30" s="35">
        <v>239553</v>
      </c>
      <c r="H30" s="36" t="s">
        <v>27</v>
      </c>
      <c r="I30" s="36"/>
      <c r="J30" s="36"/>
      <c r="K30" s="36"/>
      <c r="L30" s="36">
        <v>6739.4</v>
      </c>
      <c r="M30" s="36" t="s">
        <v>37</v>
      </c>
    </row>
  </sheetData>
  <sheetProtection/>
  <mergeCells count="33">
    <mergeCell ref="M23:O23"/>
    <mergeCell ref="A3:A5"/>
    <mergeCell ref="B3:B5"/>
    <mergeCell ref="F4:G4"/>
    <mergeCell ref="C3:C5"/>
    <mergeCell ref="J3:K3"/>
    <mergeCell ref="J4:K4"/>
    <mergeCell ref="E11:E13"/>
    <mergeCell ref="I11:I13"/>
    <mergeCell ref="H11:H13"/>
    <mergeCell ref="A11:A13"/>
    <mergeCell ref="C11:C13"/>
    <mergeCell ref="A1:O1"/>
    <mergeCell ref="N3:O3"/>
    <mergeCell ref="N4:O4"/>
    <mergeCell ref="N11:N13"/>
    <mergeCell ref="O11:O13"/>
    <mergeCell ref="J11:J13"/>
    <mergeCell ref="K11:K13"/>
    <mergeCell ref="M11:M13"/>
    <mergeCell ref="L11:L13"/>
    <mergeCell ref="L3:M3"/>
    <mergeCell ref="L4:M4"/>
    <mergeCell ref="A8:K8"/>
    <mergeCell ref="B7:K7"/>
    <mergeCell ref="B11:B13"/>
    <mergeCell ref="H3:I3"/>
    <mergeCell ref="H4:I4"/>
    <mergeCell ref="D3:G3"/>
    <mergeCell ref="D4:E4"/>
    <mergeCell ref="F11:F13"/>
    <mergeCell ref="G11:G13"/>
    <mergeCell ref="D11:D1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portrait" paperSize="9" scale="50" r:id="rId1"/>
  <headerFooter alignWithMargins="0">
    <oddHeader>&amp;RПриложение 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zoomScale="79" zoomScaleNormal="79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4" sqref="Q14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7.25390625" style="10" customWidth="1"/>
    <col min="5" max="5" width="16.375" style="2" customWidth="1"/>
    <col min="6" max="6" width="0" style="2" hidden="1" customWidth="1"/>
    <col min="7" max="7" width="7.25390625" style="2" hidden="1" customWidth="1"/>
    <col min="8" max="8" width="18.625" style="2" customWidth="1"/>
    <col min="9" max="10" width="14.25390625" style="2" customWidth="1"/>
    <col min="11" max="16384" width="9.25390625" style="2" customWidth="1"/>
  </cols>
  <sheetData>
    <row r="1" spans="1:10" ht="29.25" customHeight="1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</row>
    <row r="2" ht="13.5" thickBot="1"/>
    <row r="3" spans="1:10" ht="123.75" customHeight="1">
      <c r="A3" s="92" t="s">
        <v>11</v>
      </c>
      <c r="B3" s="95" t="s">
        <v>14</v>
      </c>
      <c r="C3" s="98" t="s">
        <v>28</v>
      </c>
      <c r="D3" s="70" t="s">
        <v>63</v>
      </c>
      <c r="E3" s="71"/>
      <c r="F3" s="71"/>
      <c r="G3" s="71"/>
      <c r="H3" s="72" t="s">
        <v>42</v>
      </c>
      <c r="I3" s="72" t="s">
        <v>56</v>
      </c>
      <c r="J3" s="72" t="s">
        <v>64</v>
      </c>
    </row>
    <row r="4" spans="1:10" ht="34.5" customHeight="1">
      <c r="A4" s="93"/>
      <c r="B4" s="96"/>
      <c r="C4" s="99"/>
      <c r="D4" s="102" t="s">
        <v>10</v>
      </c>
      <c r="E4" s="102" t="s">
        <v>29</v>
      </c>
      <c r="F4" s="72" t="s">
        <v>29</v>
      </c>
      <c r="G4" s="115"/>
      <c r="H4" s="72"/>
      <c r="I4" s="72"/>
      <c r="J4" s="72"/>
    </row>
    <row r="5" spans="1:10" ht="64.5" thickBot="1">
      <c r="A5" s="94"/>
      <c r="B5" s="97"/>
      <c r="C5" s="100"/>
      <c r="D5" s="103"/>
      <c r="E5" s="103"/>
      <c r="F5" s="18" t="s">
        <v>8</v>
      </c>
      <c r="G5" s="27" t="s">
        <v>9</v>
      </c>
      <c r="H5" s="72"/>
      <c r="I5" s="72"/>
      <c r="J5" s="72"/>
    </row>
    <row r="6" spans="1:10" s="5" customFormat="1" ht="11.25" customHeight="1">
      <c r="A6" s="23" t="s">
        <v>0</v>
      </c>
      <c r="B6" s="22">
        <v>2</v>
      </c>
      <c r="C6" s="22">
        <v>3</v>
      </c>
      <c r="D6" s="22">
        <v>4</v>
      </c>
      <c r="E6" s="22">
        <v>5</v>
      </c>
      <c r="F6" s="22">
        <v>13</v>
      </c>
      <c r="G6" s="24">
        <v>14</v>
      </c>
      <c r="H6" s="138">
        <v>6</v>
      </c>
      <c r="I6" s="138">
        <v>7</v>
      </c>
      <c r="J6" s="138">
        <v>8</v>
      </c>
    </row>
    <row r="7" spans="1:10" ht="1.5" customHeight="1" hidden="1">
      <c r="A7" s="25" t="s">
        <v>12</v>
      </c>
      <c r="B7" s="116"/>
      <c r="C7" s="117"/>
      <c r="D7" s="117"/>
      <c r="E7" s="117"/>
      <c r="F7" s="117"/>
      <c r="G7" s="117"/>
      <c r="H7" s="30"/>
      <c r="I7" s="30"/>
      <c r="J7" s="30"/>
    </row>
    <row r="8" spans="1:10" ht="12.75" customHeight="1">
      <c r="A8" s="64" t="s">
        <v>15</v>
      </c>
      <c r="B8" s="65"/>
      <c r="C8" s="65"/>
      <c r="D8" s="65"/>
      <c r="E8" s="65"/>
      <c r="F8" s="65"/>
      <c r="G8" s="65"/>
      <c r="H8" s="30"/>
      <c r="I8" s="30"/>
      <c r="J8" s="30"/>
    </row>
    <row r="9" spans="1:10" ht="25.5">
      <c r="A9" s="7" t="s">
        <v>0</v>
      </c>
      <c r="B9" s="33" t="s">
        <v>32</v>
      </c>
      <c r="C9" s="6"/>
      <c r="D9" s="9">
        <f>'2023 оценка потребности'!D9/'2023 оценка потребности'!E9</f>
        <v>14.581560283687944</v>
      </c>
      <c r="E9" s="9">
        <f>'2023 оценка потребности'!H9/'2023 оценка потребности'!I9</f>
        <v>15.019007092198581</v>
      </c>
      <c r="F9" s="9"/>
      <c r="G9" s="28"/>
      <c r="H9" s="29">
        <f>'2023 оценка потребности'!L9/'2023 оценка потребности'!M9</f>
        <v>15.76995744680851</v>
      </c>
      <c r="I9" s="29">
        <f>'2023 оценка потребности'!M9/'2023 оценка потребности'!N9</f>
        <v>0.061564768940086785</v>
      </c>
      <c r="J9" s="29">
        <f>'2023 оценка потребности'!N9/'2023 оценка потребности'!O9</f>
        <v>16.243056170212768</v>
      </c>
    </row>
    <row r="10" spans="1:10" ht="25.5">
      <c r="A10" s="26" t="s">
        <v>45</v>
      </c>
      <c r="B10" s="42" t="s">
        <v>33</v>
      </c>
      <c r="C10" s="6"/>
      <c r="D10" s="9">
        <f>'2023 оценка потребности'!D10/'2023 оценка потребности'!E10</f>
        <v>101.58148148148148</v>
      </c>
      <c r="E10" s="9">
        <f>'2023 оценка потребности'!H10/'2023 оценка потребности'!I10</f>
        <v>104.6288888888889</v>
      </c>
      <c r="F10" s="9"/>
      <c r="G10" s="28"/>
      <c r="H10" s="29">
        <f>'2023 оценка потребности'!L10/'2023 оценка потребности'!M10</f>
        <v>109.86033333333334</v>
      </c>
      <c r="I10" s="29">
        <f>'2023 оценка потребности'!M10/'2023 оценка потребности'!N10</f>
        <v>0.008837346082520839</v>
      </c>
      <c r="J10" s="29">
        <f>'2023 оценка потребности'!N10/'2023 оценка потребности'!O10</f>
        <v>113.15614333333335</v>
      </c>
    </row>
    <row r="11" spans="1:10" ht="12.75" customHeight="1">
      <c r="A11" s="104" t="s">
        <v>46</v>
      </c>
      <c r="B11" s="68" t="s">
        <v>65</v>
      </c>
      <c r="C11" s="107"/>
      <c r="D11" s="109">
        <f>'2023 оценка потребности'!D11:D13/'2023 оценка потребности'!E11:E13</f>
        <v>2.643171806167401</v>
      </c>
      <c r="E11" s="109">
        <f>'2023 оценка потребности'!H11:H13/'2023 оценка потребности'!I11:I13</f>
        <v>3.3333333333333335</v>
      </c>
      <c r="F11" s="109"/>
      <c r="G11" s="112"/>
      <c r="H11" s="101">
        <f>'2023 оценка потребности'!L11:L12/'2023 оценка потребности'!M11:M13</f>
        <v>3.5</v>
      </c>
      <c r="I11" s="101">
        <f>'2023 оценка потребности'!M11:M13/'2023 оценка потребности'!N11:N13</f>
        <v>0.27739251040221913</v>
      </c>
      <c r="J11" s="101">
        <f>'2023 оценка потребности'!N11:N13/'2023 оценка потребности'!O11:O13</f>
        <v>3.605</v>
      </c>
    </row>
    <row r="12" spans="1:10" ht="12.75" customHeight="1">
      <c r="A12" s="105"/>
      <c r="B12" s="68"/>
      <c r="C12" s="99"/>
      <c r="D12" s="110"/>
      <c r="E12" s="110"/>
      <c r="F12" s="110"/>
      <c r="G12" s="113"/>
      <c r="H12" s="101"/>
      <c r="I12" s="101"/>
      <c r="J12" s="101"/>
    </row>
    <row r="13" spans="1:10" ht="11.25" customHeight="1">
      <c r="A13" s="106"/>
      <c r="B13" s="69"/>
      <c r="C13" s="108"/>
      <c r="D13" s="111"/>
      <c r="E13" s="111"/>
      <c r="F13" s="111"/>
      <c r="G13" s="114"/>
      <c r="H13" s="101"/>
      <c r="I13" s="101"/>
      <c r="J13" s="101"/>
    </row>
    <row r="14" spans="1:10" ht="54.75" customHeight="1">
      <c r="A14" s="3" t="s">
        <v>16</v>
      </c>
      <c r="B14" s="31" t="s">
        <v>40</v>
      </c>
      <c r="C14" s="6"/>
      <c r="D14" s="9">
        <f>'2023 оценка потребности'!D14/'2023 оценка потребности'!E14</f>
        <v>153.83842611971536</v>
      </c>
      <c r="E14" s="9">
        <f>'2023 оценка потребности'!H14/'2023 оценка потребности'!I14</f>
        <v>158.4535789033068</v>
      </c>
      <c r="F14" s="6"/>
      <c r="G14" s="6"/>
      <c r="H14" s="30">
        <f>'2023 оценка потребности'!L14/'2023 оценка потребности'!M14</f>
        <v>159.82021712907118</v>
      </c>
      <c r="I14" s="30">
        <f>'2023 оценка потребности'!M14/'2023 оценка потребности'!N14</f>
        <v>0.006074787056656838</v>
      </c>
      <c r="J14" s="30">
        <f>'2023 оценка потребности'!N14/'2023 оценка потребности'!O14</f>
        <v>164.61482364294332</v>
      </c>
    </row>
    <row r="15" spans="1:10" ht="42.75">
      <c r="A15" s="3" t="s">
        <v>30</v>
      </c>
      <c r="B15" s="31" t="s">
        <v>34</v>
      </c>
      <c r="C15" s="6"/>
      <c r="D15" s="9">
        <f>'2023 оценка потребности'!D15/'2023 оценка потребности'!E15</f>
        <v>168.99385875127942</v>
      </c>
      <c r="E15" s="9">
        <f>'2023 оценка потребности'!H15/'2023 оценка потребности'!I15</f>
        <v>182.14231702963227</v>
      </c>
      <c r="F15" s="6"/>
      <c r="G15" s="6"/>
      <c r="H15" s="30">
        <f>'2023 оценка потребности'!L15/'2023 оценка потребности'!M15</f>
        <v>191.2494328811139</v>
      </c>
      <c r="I15" s="30">
        <f>'2023 оценка потребности'!M15/'2023 оценка потребности'!N15</f>
        <v>0.005076479296078696</v>
      </c>
      <c r="J15" s="30">
        <f>'2023 оценка потребности'!N15/'2023 оценка потребности'!O15</f>
        <v>196.98691586754734</v>
      </c>
    </row>
    <row r="16" spans="1:10" ht="42.75">
      <c r="A16" s="3" t="s">
        <v>47</v>
      </c>
      <c r="B16" s="31" t="s">
        <v>35</v>
      </c>
      <c r="C16" s="6"/>
      <c r="D16" s="9">
        <f>'2023 оценка потребности'!D16/'2023 оценка потребности'!E16</f>
        <v>162.77582417582417</v>
      </c>
      <c r="E16" s="9">
        <f>'2023 оценка потребности'!H16/'2023 оценка потребности'!I16</f>
        <v>146.7017548076923</v>
      </c>
      <c r="F16" s="6"/>
      <c r="G16" s="6"/>
      <c r="H16" s="30">
        <f>'2023 оценка потребности'!L16/'2023 оценка потребности'!M16</f>
        <v>160.19831625</v>
      </c>
      <c r="I16" s="30">
        <f>'2023 оценка потребности'!M16/'2023 оценка потребности'!N16</f>
        <v>0.006060449380083711</v>
      </c>
      <c r="J16" s="30">
        <f>'2023 оценка потребности'!N16/'2023 оценка потребности'!O16</f>
        <v>165.00426573750002</v>
      </c>
    </row>
    <row r="17" spans="1:10" ht="99.75">
      <c r="A17" s="3" t="s">
        <v>48</v>
      </c>
      <c r="B17" s="31" t="s">
        <v>36</v>
      </c>
      <c r="C17" s="6"/>
      <c r="D17" s="9">
        <f>'2023 оценка потребности'!D17/'2023 оценка потребности'!E17</f>
        <v>13.333333333333334</v>
      </c>
      <c r="E17" s="30">
        <f>'2023 оценка потребности'!H17/'2023 оценка потребности'!I17</f>
        <v>13.333333333333334</v>
      </c>
      <c r="F17" s="6"/>
      <c r="G17" s="6"/>
      <c r="H17" s="30">
        <f>'2023 оценка потребности'!L17/'2023 оценка потребности'!M17</f>
        <v>14</v>
      </c>
      <c r="I17" s="30">
        <f>'2023 оценка потребности'!M17/'2023 оценка потребности'!N17</f>
        <v>0.06934812760055478</v>
      </c>
      <c r="J17" s="30">
        <f>'2023 оценка потребности'!N17/'2023 оценка потребности'!O17</f>
        <v>21.63</v>
      </c>
    </row>
    <row r="18" spans="1:10" ht="28.5">
      <c r="A18" s="3" t="s">
        <v>49</v>
      </c>
      <c r="B18" s="31" t="s">
        <v>38</v>
      </c>
      <c r="C18" s="6"/>
      <c r="D18" s="9">
        <f>'2023 оценка потребности'!D18/'2023 оценка потребности'!E18</f>
        <v>163.4181818181818</v>
      </c>
      <c r="E18" s="30">
        <f>'2023 оценка потребности'!H18/'2023 оценка потребности'!I18</f>
        <v>166.30538922155688</v>
      </c>
      <c r="F18" s="30"/>
      <c r="G18" s="30"/>
      <c r="H18" s="30">
        <f>'2023 оценка потребности'!L18/'2023 оценка потребности'!M18</f>
        <v>174.6206586826347</v>
      </c>
      <c r="I18" s="30">
        <f>'2023 оценка потребности'!L18/'2023 оценка потребности'!M18</f>
        <v>174.6206586826347</v>
      </c>
      <c r="J18" s="30">
        <f>'2023 оценка потребности'!N18/'2023 оценка потребности'!O18</f>
        <v>179.85927844311377</v>
      </c>
    </row>
    <row r="19" spans="1:10" ht="28.5">
      <c r="A19" s="3" t="s">
        <v>50</v>
      </c>
      <c r="B19" s="31" t="s">
        <v>39</v>
      </c>
      <c r="C19" s="6"/>
      <c r="D19" s="9">
        <f>'2023 оценка потребности'!D19/'2023 оценка потребности'!E19</f>
        <v>141.90404480398257</v>
      </c>
      <c r="E19" s="30">
        <f>'2023 оценка потребности'!H19/'2023 оценка потребности'!I19</f>
        <v>140.64730538922154</v>
      </c>
      <c r="F19" s="30"/>
      <c r="G19" s="30"/>
      <c r="H19" s="30">
        <f>'2023 оценка потребности'!L19/'2023 оценка потребности'!M19</f>
        <v>147.67967065868265</v>
      </c>
      <c r="I19" s="30">
        <f>'2023 оценка потребности'!L19/'2023 оценка потребности'!M19</f>
        <v>147.67967065868265</v>
      </c>
      <c r="J19" s="30">
        <f>'2023 оценка потребности'!N19/'2023 оценка потребности'!O19</f>
        <v>152.11006077844314</v>
      </c>
    </row>
    <row r="20" spans="1:10" ht="25.5">
      <c r="A20" s="3" t="s">
        <v>51</v>
      </c>
      <c r="B20" s="6" t="s">
        <v>43</v>
      </c>
      <c r="C20" s="6"/>
      <c r="D20" s="9">
        <f>'2023 оценка потребности'!D20/'2023 оценка потребности'!E20</f>
        <v>59.11878787878788</v>
      </c>
      <c r="E20" s="6"/>
      <c r="F20" s="6"/>
      <c r="G20" s="6"/>
      <c r="H20" s="30">
        <f>'2023 оценка потребности'!L20/'2023 оценка потребности'!M20</f>
        <v>49.08418862275449</v>
      </c>
      <c r="I20" s="30">
        <f>'2023 оценка потребности'!L20/'2023 оценка потребности'!M20</f>
        <v>49.08418862275449</v>
      </c>
      <c r="J20" s="30">
        <f>'2023 оценка потребности'!N20/'2023 оценка потребности'!O20</f>
        <v>50.556714281437124</v>
      </c>
    </row>
    <row r="21" spans="1:10" ht="38.25">
      <c r="A21" s="3" t="s">
        <v>52</v>
      </c>
      <c r="B21" s="6" t="s">
        <v>44</v>
      </c>
      <c r="C21" s="6"/>
      <c r="D21" s="9">
        <f>'2023 оценка потребности'!D21/'2023 оценка потребности'!E21</f>
        <v>54.86496577473553</v>
      </c>
      <c r="E21" s="6"/>
      <c r="F21" s="6"/>
      <c r="G21" s="6"/>
      <c r="H21" s="30">
        <f>'2023 оценка потребности'!L21/'2023 оценка потребности'!M21</f>
        <v>44.17576976047904</v>
      </c>
      <c r="I21" s="30">
        <f>'2023 оценка потребности'!L21/'2023 оценка потребности'!M21</f>
        <v>44.17576976047904</v>
      </c>
      <c r="J21" s="30">
        <f>'2023 оценка потребности'!N21/'2023 оценка потребности'!O21</f>
        <v>45.50104285329341</v>
      </c>
    </row>
    <row r="22" ht="25.5">
      <c r="B22" s="2" t="s">
        <v>41</v>
      </c>
    </row>
  </sheetData>
  <sheetProtection/>
  <mergeCells count="23">
    <mergeCell ref="A3:A5"/>
    <mergeCell ref="B3:B5"/>
    <mergeCell ref="C3:C5"/>
    <mergeCell ref="F4:G4"/>
    <mergeCell ref="B7:G7"/>
    <mergeCell ref="A1:J1"/>
    <mergeCell ref="C11:C13"/>
    <mergeCell ref="H3:H5"/>
    <mergeCell ref="F11:F13"/>
    <mergeCell ref="G11:G13"/>
    <mergeCell ref="H11:H13"/>
    <mergeCell ref="E11:E13"/>
    <mergeCell ref="D11:D13"/>
    <mergeCell ref="I11:I13"/>
    <mergeCell ref="D3:G3"/>
    <mergeCell ref="D4:D5"/>
    <mergeCell ref="E4:E5"/>
    <mergeCell ref="I3:I5"/>
    <mergeCell ref="J3:J5"/>
    <mergeCell ref="J11:J13"/>
    <mergeCell ref="A8:G8"/>
    <mergeCell ref="A11:A13"/>
    <mergeCell ref="B11:B1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2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B17" sqref="B17"/>
    </sheetView>
  </sheetViews>
  <sheetFormatPr defaultColWidth="9.25390625" defaultRowHeight="12.75"/>
  <cols>
    <col min="1" max="1" width="5.00390625" style="3" customWidth="1"/>
    <col min="2" max="2" width="30.75390625" style="2" customWidth="1"/>
    <col min="3" max="3" width="10.25390625" style="10" bestFit="1" customWidth="1"/>
    <col min="4" max="4" width="9.25390625" style="11" customWidth="1"/>
    <col min="5" max="5" width="10.25390625" style="10" bestFit="1" customWidth="1"/>
    <col min="6" max="6" width="9.25390625" style="11" customWidth="1"/>
    <col min="7" max="7" width="10.25390625" style="10" bestFit="1" customWidth="1"/>
    <col min="8" max="8" width="9.25390625" style="11" customWidth="1"/>
    <col min="9" max="9" width="10.25390625" style="10" bestFit="1" customWidth="1"/>
    <col min="10" max="10" width="9.25390625" style="11" customWidth="1"/>
    <col min="11" max="11" width="10.25390625" style="10" bestFit="1" customWidth="1"/>
    <col min="12" max="12" width="9.25390625" style="11" customWidth="1"/>
    <col min="13" max="13" width="10.25390625" style="10" bestFit="1" customWidth="1"/>
    <col min="14" max="14" width="9.25390625" style="11" customWidth="1"/>
    <col min="15" max="15" width="10.25390625" style="1" bestFit="1" customWidth="1"/>
    <col min="16" max="16" width="9.25390625" style="1" customWidth="1"/>
    <col min="17" max="17" width="10.25390625" style="1" bestFit="1" customWidth="1"/>
    <col min="18" max="18" width="9.25390625" style="1" customWidth="1"/>
    <col min="19" max="16384" width="9.25390625" style="2" customWidth="1"/>
  </cols>
  <sheetData>
    <row r="1" spans="1:18" ht="30" customHeight="1">
      <c r="A1" s="90" t="s">
        <v>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ht="13.5" thickBot="1"/>
    <row r="3" spans="1:18" ht="12.75" customHeight="1">
      <c r="A3" s="92" t="s">
        <v>11</v>
      </c>
      <c r="B3" s="95" t="s">
        <v>14</v>
      </c>
      <c r="C3" s="121" t="s">
        <v>1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ht="12.75" customHeight="1">
      <c r="A4" s="93"/>
      <c r="B4" s="96"/>
      <c r="C4" s="72" t="s">
        <v>17</v>
      </c>
      <c r="D4" s="72"/>
      <c r="E4" s="72"/>
      <c r="F4" s="72"/>
      <c r="G4" s="72" t="s">
        <v>18</v>
      </c>
      <c r="H4" s="72"/>
      <c r="I4" s="72"/>
      <c r="J4" s="72"/>
      <c r="K4" s="72" t="s">
        <v>19</v>
      </c>
      <c r="L4" s="72"/>
      <c r="M4" s="72"/>
      <c r="N4" s="72"/>
      <c r="O4" s="72" t="s">
        <v>20</v>
      </c>
      <c r="P4" s="72"/>
      <c r="Q4" s="72"/>
      <c r="R4" s="120"/>
    </row>
    <row r="5" spans="1:18" ht="12.75" customHeight="1">
      <c r="A5" s="93"/>
      <c r="B5" s="96"/>
      <c r="C5" s="72" t="s">
        <v>7</v>
      </c>
      <c r="D5" s="72"/>
      <c r="E5" s="72" t="s">
        <v>21</v>
      </c>
      <c r="F5" s="72"/>
      <c r="G5" s="72" t="s">
        <v>7</v>
      </c>
      <c r="H5" s="72"/>
      <c r="I5" s="72" t="s">
        <v>21</v>
      </c>
      <c r="J5" s="72"/>
      <c r="K5" s="72" t="s">
        <v>7</v>
      </c>
      <c r="L5" s="72"/>
      <c r="M5" s="72" t="s">
        <v>21</v>
      </c>
      <c r="N5" s="72"/>
      <c r="O5" s="72" t="s">
        <v>7</v>
      </c>
      <c r="P5" s="72"/>
      <c r="Q5" s="72" t="s">
        <v>21</v>
      </c>
      <c r="R5" s="72"/>
    </row>
    <row r="6" spans="1:18" s="1" customFormat="1" ht="64.5" thickBot="1">
      <c r="A6" s="94"/>
      <c r="B6" s="97"/>
      <c r="C6" s="18" t="s">
        <v>8</v>
      </c>
      <c r="D6" s="13" t="s">
        <v>9</v>
      </c>
      <c r="E6" s="18" t="s">
        <v>8</v>
      </c>
      <c r="F6" s="13" t="s">
        <v>9</v>
      </c>
      <c r="G6" s="18" t="s">
        <v>8</v>
      </c>
      <c r="H6" s="13" t="s">
        <v>9</v>
      </c>
      <c r="I6" s="18" t="s">
        <v>8</v>
      </c>
      <c r="J6" s="13" t="s">
        <v>9</v>
      </c>
      <c r="K6" s="18" t="s">
        <v>8</v>
      </c>
      <c r="L6" s="13" t="s">
        <v>9</v>
      </c>
      <c r="M6" s="18" t="s">
        <v>8</v>
      </c>
      <c r="N6" s="13" t="s">
        <v>9</v>
      </c>
      <c r="O6" s="18" t="s">
        <v>8</v>
      </c>
      <c r="P6" s="13" t="s">
        <v>9</v>
      </c>
      <c r="Q6" s="18" t="s">
        <v>8</v>
      </c>
      <c r="R6" s="14" t="s">
        <v>9</v>
      </c>
    </row>
    <row r="7" spans="1:18" s="11" customFormat="1" ht="13.5" thickBot="1">
      <c r="A7" s="15" t="s">
        <v>0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5</v>
      </c>
      <c r="P7" s="16">
        <v>16</v>
      </c>
      <c r="Q7" s="16">
        <v>17</v>
      </c>
      <c r="R7" s="17">
        <v>18</v>
      </c>
    </row>
    <row r="8" spans="1:18" ht="15" customHeight="1">
      <c r="A8" s="126" t="s">
        <v>12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8"/>
    </row>
    <row r="9" spans="1:18" ht="12.75" customHeight="1">
      <c r="A9" s="123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</row>
    <row r="10" spans="1:18" ht="35.25" customHeight="1">
      <c r="A10" s="7" t="s">
        <v>2</v>
      </c>
      <c r="B10" s="6" t="s">
        <v>22</v>
      </c>
      <c r="C10" s="19">
        <v>90138.932</v>
      </c>
      <c r="D10" s="6">
        <v>1612</v>
      </c>
      <c r="E10" s="9">
        <v>90871</v>
      </c>
      <c r="F10" s="8">
        <f>D10</f>
        <v>1612</v>
      </c>
      <c r="G10" s="6">
        <v>111471.92</v>
      </c>
      <c r="H10" s="6">
        <v>1643</v>
      </c>
      <c r="I10" s="9">
        <v>111963</v>
      </c>
      <c r="J10" s="6">
        <v>1643</v>
      </c>
      <c r="K10" s="9">
        <v>132589.811</v>
      </c>
      <c r="L10" s="8">
        <v>1656</v>
      </c>
      <c r="M10" s="9">
        <v>132771.9</v>
      </c>
      <c r="N10" s="8">
        <v>1656</v>
      </c>
      <c r="O10" s="9"/>
      <c r="P10" s="8">
        <v>1701</v>
      </c>
      <c r="Q10" s="9">
        <v>131294.058</v>
      </c>
      <c r="R10" s="8">
        <v>1701</v>
      </c>
    </row>
    <row r="11" spans="1:18" ht="54" customHeight="1">
      <c r="A11" s="7" t="s">
        <v>3</v>
      </c>
      <c r="B11" s="6" t="s">
        <v>23</v>
      </c>
      <c r="C11" s="19">
        <v>76678.845</v>
      </c>
      <c r="D11" s="6">
        <v>5705</v>
      </c>
      <c r="E11" s="9">
        <v>79699.8</v>
      </c>
      <c r="F11" s="8">
        <f>D11</f>
        <v>5705</v>
      </c>
      <c r="G11" s="6">
        <v>93818.88</v>
      </c>
      <c r="H11" s="6">
        <v>5349</v>
      </c>
      <c r="I11" s="9">
        <v>95011</v>
      </c>
      <c r="J11" s="6">
        <v>5349</v>
      </c>
      <c r="K11" s="9">
        <v>109712.229</v>
      </c>
      <c r="L11" s="8">
        <v>5115</v>
      </c>
      <c r="M11" s="9">
        <v>109871.9</v>
      </c>
      <c r="N11" s="8">
        <v>5115</v>
      </c>
      <c r="O11" s="9"/>
      <c r="P11" s="8">
        <v>5088</v>
      </c>
      <c r="Q11" s="9">
        <v>94424</v>
      </c>
      <c r="R11" s="8">
        <v>5088</v>
      </c>
    </row>
    <row r="12" spans="1:18" ht="37.5" customHeight="1">
      <c r="A12" s="7" t="s">
        <v>4</v>
      </c>
      <c r="B12" s="6" t="s">
        <v>24</v>
      </c>
      <c r="C12" s="6">
        <v>10771.423</v>
      </c>
      <c r="D12" s="6">
        <v>2290</v>
      </c>
      <c r="E12" s="9">
        <v>11480</v>
      </c>
      <c r="F12" s="8">
        <f>D12</f>
        <v>2290</v>
      </c>
      <c r="G12" s="6">
        <v>13073.7</v>
      </c>
      <c r="H12" s="6">
        <v>2172</v>
      </c>
      <c r="I12" s="9">
        <v>13080</v>
      </c>
      <c r="J12" s="6">
        <v>2172</v>
      </c>
      <c r="K12" s="9">
        <v>14461.5</v>
      </c>
      <c r="L12" s="8">
        <v>2158</v>
      </c>
      <c r="M12" s="9">
        <v>14846.8</v>
      </c>
      <c r="N12" s="8">
        <v>2158</v>
      </c>
      <c r="O12" s="9"/>
      <c r="P12" s="8">
        <v>2238</v>
      </c>
      <c r="Q12" s="9">
        <v>15670</v>
      </c>
      <c r="R12" s="8">
        <v>2238</v>
      </c>
    </row>
    <row r="13" spans="1:18" ht="30.75" customHeight="1">
      <c r="A13" s="7" t="s">
        <v>5</v>
      </c>
      <c r="B13" s="6" t="s">
        <v>25</v>
      </c>
      <c r="C13" s="6">
        <v>722.155</v>
      </c>
      <c r="D13" s="6">
        <v>3281</v>
      </c>
      <c r="E13" s="9">
        <v>775</v>
      </c>
      <c r="F13" s="8">
        <f>D13</f>
        <v>3281</v>
      </c>
      <c r="G13" s="6">
        <v>755.55</v>
      </c>
      <c r="H13" s="6">
        <v>2728</v>
      </c>
      <c r="I13" s="9">
        <v>795</v>
      </c>
      <c r="J13" s="6">
        <v>2728</v>
      </c>
      <c r="K13" s="9">
        <v>1101.326</v>
      </c>
      <c r="L13" s="8">
        <v>3787</v>
      </c>
      <c r="M13" s="9">
        <v>1166.604</v>
      </c>
      <c r="N13" s="8">
        <v>3787</v>
      </c>
      <c r="O13" s="9"/>
      <c r="P13" s="8"/>
      <c r="Q13" s="9">
        <v>730</v>
      </c>
      <c r="R13" s="8"/>
    </row>
    <row r="14" spans="1:18" s="4" customFormat="1" ht="18" customHeight="1">
      <c r="A14" s="118" t="s">
        <v>13</v>
      </c>
      <c r="B14" s="119"/>
      <c r="C14" s="12">
        <f>SUM(C10:C13)</f>
        <v>178311.355</v>
      </c>
      <c r="D14" s="12"/>
      <c r="E14" s="12">
        <f aca="true" t="shared" si="0" ref="E14:Q14">SUM(E10:E13)</f>
        <v>182825.8</v>
      </c>
      <c r="F14" s="12"/>
      <c r="G14" s="12">
        <f t="shared" si="0"/>
        <v>219120.05</v>
      </c>
      <c r="H14" s="12"/>
      <c r="I14" s="12">
        <f t="shared" si="0"/>
        <v>220849</v>
      </c>
      <c r="J14" s="12"/>
      <c r="K14" s="12">
        <f t="shared" si="0"/>
        <v>257864.86599999998</v>
      </c>
      <c r="L14" s="12"/>
      <c r="M14" s="12">
        <f t="shared" si="0"/>
        <v>258657.20399999997</v>
      </c>
      <c r="N14" s="12"/>
      <c r="O14" s="12">
        <f t="shared" si="0"/>
        <v>0</v>
      </c>
      <c r="P14" s="12"/>
      <c r="Q14" s="12">
        <f t="shared" si="0"/>
        <v>242118.058</v>
      </c>
      <c r="R14" s="12"/>
    </row>
  </sheetData>
  <sheetProtection/>
  <mergeCells count="19">
    <mergeCell ref="G4:J4"/>
    <mergeCell ref="C3:R3"/>
    <mergeCell ref="K4:N4"/>
    <mergeCell ref="A9:R9"/>
    <mergeCell ref="A8:R8"/>
    <mergeCell ref="C5:D5"/>
    <mergeCell ref="E5:F5"/>
    <mergeCell ref="G5:H5"/>
    <mergeCell ref="I5:J5"/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7" r:id="rId1"/>
  <headerFooter alignWithMargins="0">
    <oddHeader>&amp;RПриложение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Olga</cp:lastModifiedBy>
  <cp:lastPrinted>2022-08-16T01:19:26Z</cp:lastPrinted>
  <dcterms:created xsi:type="dcterms:W3CDTF">2009-11-05T12:46:24Z</dcterms:created>
  <dcterms:modified xsi:type="dcterms:W3CDTF">2022-08-16T02:00:50Z</dcterms:modified>
  <cp:category/>
  <cp:version/>
  <cp:contentType/>
  <cp:contentStatus/>
</cp:coreProperties>
</file>